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dikó\Documents\MTSZ\"/>
    </mc:Choice>
  </mc:AlternateContent>
  <bookViews>
    <workbookView xWindow="0" yWindow="0" windowWidth="16392" windowHeight="4800" tabRatio="1000" firstSheet="1" activeTab="7"/>
  </bookViews>
  <sheets>
    <sheet name="Munka1" sheetId="22" state="hidden" r:id="rId1"/>
    <sheet name="Nevezési lista" sheetId="1" r:id="rId2"/>
    <sheet name="Értékelés" sheetId="3" r:id="rId3"/>
    <sheet name="Domsik férfi" sheetId="23" r:id="rId4"/>
    <sheet name="Domsik női" sheetId="24" r:id="rId5"/>
    <sheet name="ÖTE férfi" sheetId="7" r:id="rId6"/>
    <sheet name="ÖTE férfi kp" sheetId="25" r:id="rId7"/>
    <sheet name="Egyben" sheetId="16" r:id="rId8"/>
    <sheet name="Korpont táblázat" sheetId="4" r:id="rId9"/>
  </sheets>
  <definedNames>
    <definedName name="_xlnm._FilterDatabase" localSheetId="3" hidden="1">'Domsik férfi'!$A$3:$S$41</definedName>
    <definedName name="_xlnm._FilterDatabase" localSheetId="2" hidden="1">Értékelés!$A$3:$DO$34</definedName>
    <definedName name="CSOPORT">Munka1!$B$1:$B$6</definedName>
    <definedName name="KOROSZTÁLY">Munka1!$C$1:$C$4</definedName>
    <definedName name="MEGYE">Munka1!$A$1:$A$21</definedName>
    <definedName name="_xlnm.Print_Titles" localSheetId="2">Értékelés!$2:$3</definedName>
    <definedName name="_xlnm.Print_Area" localSheetId="7">Egyben!$A$1:$S$51</definedName>
    <definedName name="_xlnm.Print_Area" localSheetId="2">Értékelés!$A$1:$S$39</definedName>
    <definedName name="ÖSSZETÉTEL">Munka1!$D$1:$D$5</definedName>
  </definedNames>
  <calcPr calcId="152511"/>
</workbook>
</file>

<file path=xl/calcChain.xml><?xml version="1.0" encoding="utf-8"?>
<calcChain xmlns="http://schemas.openxmlformats.org/spreadsheetml/2006/main">
  <c r="Q26" i="3" l="1"/>
  <c r="Q21" i="3"/>
  <c r="L34" i="3"/>
  <c r="Q34" i="3"/>
  <c r="D516" i="1"/>
  <c r="D510" i="1"/>
  <c r="D354" i="1"/>
  <c r="D243" i="1"/>
  <c r="D247" i="1"/>
  <c r="D246" i="1"/>
  <c r="D480" i="1"/>
  <c r="R34" i="3" l="1"/>
  <c r="G4" i="3"/>
  <c r="Q4" i="3" s="1"/>
  <c r="D4" i="1"/>
  <c r="E4" i="1"/>
  <c r="L51" i="16"/>
  <c r="Q51" i="16"/>
  <c r="R51" i="16" s="1"/>
  <c r="L42" i="16"/>
  <c r="Q42" i="16"/>
  <c r="R42" i="16" s="1"/>
  <c r="L38" i="16"/>
  <c r="R38" i="16" s="1"/>
  <c r="Q38" i="16"/>
  <c r="L34" i="16"/>
  <c r="R34" i="16"/>
  <c r="Q34" i="16"/>
  <c r="L30" i="16"/>
  <c r="Q30" i="16"/>
  <c r="Q33" i="3"/>
  <c r="L19" i="3"/>
  <c r="L16" i="3"/>
  <c r="L26" i="3"/>
  <c r="Q22" i="3"/>
  <c r="L22" i="3"/>
  <c r="L27" i="3"/>
  <c r="Q28" i="3"/>
  <c r="L28" i="3"/>
  <c r="C357" i="1"/>
  <c r="E358" i="1"/>
  <c r="C411" i="1"/>
  <c r="E412" i="1" s="1"/>
  <c r="C429" i="1"/>
  <c r="E430" i="1" s="1"/>
  <c r="L10" i="3"/>
  <c r="L13" i="3"/>
  <c r="L30" i="3"/>
  <c r="Q12" i="3"/>
  <c r="L7" i="3"/>
  <c r="L20" i="3"/>
  <c r="L29" i="3"/>
  <c r="L21" i="3"/>
  <c r="L12" i="3"/>
  <c r="Q15" i="3"/>
  <c r="L14" i="3"/>
  <c r="Q14" i="3"/>
  <c r="L6" i="3"/>
  <c r="Q16" i="3"/>
  <c r="L25" i="3"/>
  <c r="Q7" i="3"/>
  <c r="L32" i="3"/>
  <c r="Q30" i="3"/>
  <c r="Q27" i="3"/>
  <c r="L9" i="3"/>
  <c r="Q19" i="3"/>
  <c r="L5" i="3"/>
  <c r="Q32" i="3"/>
  <c r="L11" i="3"/>
  <c r="Q9" i="3"/>
  <c r="L8" i="3"/>
  <c r="L31" i="3"/>
  <c r="L15" i="3"/>
  <c r="Q23" i="3"/>
  <c r="L23" i="3"/>
  <c r="Q13" i="3"/>
  <c r="Q10" i="3"/>
  <c r="Q11" i="3"/>
  <c r="L18" i="3"/>
  <c r="Q6" i="3"/>
  <c r="Q18" i="3"/>
  <c r="L17" i="3"/>
  <c r="Q31" i="3"/>
  <c r="Q25" i="3"/>
  <c r="Q5" i="3"/>
  <c r="Q17" i="3"/>
  <c r="Q29" i="3"/>
  <c r="Q24" i="3"/>
  <c r="L24" i="3"/>
  <c r="Q8" i="3"/>
  <c r="Q20" i="3"/>
  <c r="L33" i="3"/>
  <c r="C285" i="1"/>
  <c r="E286" i="1" s="1"/>
  <c r="E19" i="1"/>
  <c r="E37" i="1"/>
  <c r="D5" i="1"/>
  <c r="E5" i="1"/>
  <c r="D6" i="1"/>
  <c r="E6" i="1"/>
  <c r="D7" i="1"/>
  <c r="E7" i="1"/>
  <c r="D8" i="1"/>
  <c r="E8" i="1"/>
  <c r="D9" i="1"/>
  <c r="E9" i="1" s="1"/>
  <c r="D10" i="1"/>
  <c r="E10" i="1"/>
  <c r="D11" i="1"/>
  <c r="E11" i="1"/>
  <c r="D12" i="1"/>
  <c r="E12" i="1" s="1"/>
  <c r="D13" i="1"/>
  <c r="E13" i="1" s="1"/>
  <c r="C15" i="1"/>
  <c r="E16" i="1" s="1"/>
  <c r="C51" i="1"/>
  <c r="E52" i="1"/>
  <c r="C87" i="1"/>
  <c r="E88" i="1"/>
  <c r="C141" i="1"/>
  <c r="E142" i="1" s="1"/>
  <c r="C195" i="1"/>
  <c r="E196" i="1" s="1"/>
  <c r="C231" i="1"/>
  <c r="E232" i="1" s="1"/>
  <c r="C303" i="1"/>
  <c r="E304" i="1" s="1"/>
  <c r="C483" i="1"/>
  <c r="E484" i="1" s="1"/>
  <c r="C501" i="1"/>
  <c r="E502" i="1" s="1"/>
  <c r="C537" i="1"/>
  <c r="E538" i="1" s="1"/>
  <c r="C591" i="1"/>
  <c r="E592" i="1"/>
  <c r="C609" i="1"/>
  <c r="E610" i="1"/>
  <c r="C627" i="1"/>
  <c r="E628" i="1"/>
  <c r="C645" i="1"/>
  <c r="E646" i="1"/>
  <c r="C663" i="1"/>
  <c r="E664" i="1"/>
  <c r="C681" i="1"/>
  <c r="E682" i="1"/>
  <c r="D22" i="1"/>
  <c r="E22" i="1"/>
  <c r="D23" i="1"/>
  <c r="E23" i="1" s="1"/>
  <c r="D24" i="1"/>
  <c r="E24" i="1"/>
  <c r="D25" i="1"/>
  <c r="E25" i="1"/>
  <c r="D26" i="1"/>
  <c r="E26" i="1"/>
  <c r="D27" i="1"/>
  <c r="E27" i="1"/>
  <c r="D28" i="1"/>
  <c r="E28" i="1"/>
  <c r="D29" i="1"/>
  <c r="E29" i="1"/>
  <c r="D30" i="1"/>
  <c r="E30" i="1"/>
  <c r="D31" i="1"/>
  <c r="E31" i="1" s="1"/>
  <c r="C105" i="1"/>
  <c r="E106" i="1" s="1"/>
  <c r="C573" i="1"/>
  <c r="E574" i="1" s="1"/>
  <c r="C519" i="1"/>
  <c r="C555" i="1"/>
  <c r="E556" i="1" s="1"/>
  <c r="C213" i="1"/>
  <c r="E214" i="1" s="1"/>
  <c r="C321" i="1"/>
  <c r="E322" i="1" s="1"/>
  <c r="C447" i="1"/>
  <c r="E448" i="1" s="1"/>
  <c r="D40" i="1"/>
  <c r="E40" i="1" s="1"/>
  <c r="D44" i="1"/>
  <c r="E44" i="1" s="1"/>
  <c r="D48" i="1"/>
  <c r="E48" i="1" s="1"/>
  <c r="D43" i="1"/>
  <c r="E43" i="1" s="1"/>
  <c r="D47" i="1"/>
  <c r="E47" i="1" s="1"/>
  <c r="C69" i="1"/>
  <c r="E70" i="1" s="1"/>
  <c r="C123" i="1"/>
  <c r="E124" i="1" s="1"/>
  <c r="C159" i="1"/>
  <c r="E160" i="1" s="1"/>
  <c r="C177" i="1"/>
  <c r="E178" i="1" s="1"/>
  <c r="C249" i="1"/>
  <c r="E250" i="1" s="1"/>
  <c r="C375" i="1"/>
  <c r="E376" i="1" s="1"/>
  <c r="C33" i="1"/>
  <c r="E34" i="1" s="1"/>
  <c r="D42" i="1"/>
  <c r="E42" i="1" s="1"/>
  <c r="D46" i="1"/>
  <c r="E46" i="1" s="1"/>
  <c r="E55" i="1"/>
  <c r="D41" i="1"/>
  <c r="E41" i="1"/>
  <c r="D45" i="1"/>
  <c r="E45" i="1"/>
  <c r="D49" i="1"/>
  <c r="E49" i="1"/>
  <c r="R30" i="16"/>
  <c r="D66" i="1"/>
  <c r="E66" i="1" s="1"/>
  <c r="R7" i="3" l="1"/>
  <c r="R33" i="3"/>
  <c r="R28" i="3"/>
  <c r="R19" i="3"/>
  <c r="R8" i="3"/>
  <c r="R24" i="3"/>
  <c r="R11" i="3"/>
  <c r="R32" i="3"/>
  <c r="R17" i="3"/>
  <c r="R5" i="3"/>
  <c r="L4" i="3"/>
  <c r="R4" i="3" s="1"/>
  <c r="R13" i="3"/>
  <c r="R14" i="3"/>
  <c r="R29" i="3"/>
  <c r="R15" i="3"/>
  <c r="R21" i="3"/>
  <c r="R9" i="3"/>
  <c r="R27" i="3"/>
  <c r="R23" i="3"/>
  <c r="R12" i="3"/>
  <c r="R26" i="3"/>
  <c r="R25" i="3"/>
  <c r="R18" i="3"/>
  <c r="R10" i="3"/>
  <c r="D58" i="1"/>
  <c r="E58" i="1" s="1"/>
  <c r="D60" i="1"/>
  <c r="E60" i="1" s="1"/>
  <c r="D65" i="1"/>
  <c r="E65" i="1" s="1"/>
  <c r="D63" i="1"/>
  <c r="E63" i="1" s="1"/>
  <c r="D61" i="1"/>
  <c r="E61" i="1" s="1"/>
  <c r="D64" i="1"/>
  <c r="E64" i="1" s="1"/>
  <c r="D59" i="1"/>
  <c r="E59" i="1" s="1"/>
  <c r="E73" i="1"/>
  <c r="D62" i="1"/>
  <c r="E62" i="1" s="1"/>
  <c r="D67" i="1"/>
  <c r="E67" i="1" s="1"/>
  <c r="R22" i="3"/>
  <c r="R6" i="3"/>
  <c r="R20" i="3"/>
  <c r="R31" i="3"/>
  <c r="R16" i="3"/>
  <c r="R30" i="3"/>
  <c r="D77" i="1" l="1"/>
  <c r="E77" i="1" s="1"/>
  <c r="D83" i="1"/>
  <c r="E83" i="1" s="1"/>
  <c r="E91" i="1"/>
  <c r="D81" i="1"/>
  <c r="E81" i="1" s="1"/>
  <c r="D80" i="1"/>
  <c r="E80" i="1" s="1"/>
  <c r="D78" i="1"/>
  <c r="E78" i="1" s="1"/>
  <c r="D85" i="1"/>
  <c r="E85" i="1" s="1"/>
  <c r="D82" i="1"/>
  <c r="E82" i="1" s="1"/>
  <c r="D84" i="1"/>
  <c r="E84" i="1" s="1"/>
  <c r="D76" i="1"/>
  <c r="E76" i="1" s="1"/>
  <c r="D79" i="1"/>
  <c r="E79" i="1" s="1"/>
  <c r="D99" i="1" l="1"/>
  <c r="E99" i="1" s="1"/>
  <c r="D103" i="1"/>
  <c r="E103" i="1" s="1"/>
  <c r="D101" i="1"/>
  <c r="E101" i="1" s="1"/>
  <c r="D94" i="1"/>
  <c r="E94" i="1" s="1"/>
  <c r="D102" i="1"/>
  <c r="E102" i="1" s="1"/>
  <c r="D96" i="1"/>
  <c r="E96" i="1" s="1"/>
  <c r="E109" i="1"/>
  <c r="D95" i="1"/>
  <c r="E95" i="1" s="1"/>
  <c r="D100" i="1"/>
  <c r="E100" i="1" s="1"/>
  <c r="D97" i="1"/>
  <c r="E97" i="1" s="1"/>
  <c r="D98" i="1"/>
  <c r="E98" i="1" s="1"/>
  <c r="D121" i="1" l="1"/>
  <c r="E121" i="1" s="1"/>
  <c r="D117" i="1"/>
  <c r="E117" i="1" s="1"/>
  <c r="D116" i="1"/>
  <c r="E116" i="1" s="1"/>
  <c r="D114" i="1"/>
  <c r="E114" i="1" s="1"/>
  <c r="D115" i="1"/>
  <c r="E115" i="1" s="1"/>
  <c r="D120" i="1"/>
  <c r="E120" i="1" s="1"/>
  <c r="D119" i="1"/>
  <c r="E119" i="1" s="1"/>
  <c r="D113" i="1"/>
  <c r="E113" i="1" s="1"/>
  <c r="D112" i="1"/>
  <c r="E112" i="1" s="1"/>
  <c r="D118" i="1"/>
  <c r="E118" i="1" s="1"/>
  <c r="E127" i="1"/>
  <c r="D136" i="1" l="1"/>
  <c r="E136" i="1" s="1"/>
  <c r="D139" i="1"/>
  <c r="E139" i="1" s="1"/>
  <c r="D131" i="1"/>
  <c r="E131" i="1" s="1"/>
  <c r="D135" i="1"/>
  <c r="E135" i="1" s="1"/>
  <c r="D130" i="1"/>
  <c r="E130" i="1" s="1"/>
  <c r="D137" i="1"/>
  <c r="E137" i="1" s="1"/>
  <c r="D133" i="1"/>
  <c r="E133" i="1" s="1"/>
  <c r="E145" i="1"/>
  <c r="D132" i="1"/>
  <c r="E132" i="1" s="1"/>
  <c r="D134" i="1"/>
  <c r="E134" i="1" s="1"/>
  <c r="D138" i="1"/>
  <c r="E138" i="1" s="1"/>
  <c r="D153" i="1" l="1"/>
  <c r="E153" i="1" s="1"/>
  <c r="D155" i="1"/>
  <c r="E155" i="1" s="1"/>
  <c r="D152" i="1"/>
  <c r="E152" i="1" s="1"/>
  <c r="D148" i="1"/>
  <c r="E148" i="1" s="1"/>
  <c r="D151" i="1"/>
  <c r="E151" i="1" s="1"/>
  <c r="D150" i="1"/>
  <c r="E150" i="1" s="1"/>
  <c r="D154" i="1"/>
  <c r="E154" i="1" s="1"/>
  <c r="D149" i="1"/>
  <c r="E149" i="1" s="1"/>
  <c r="D157" i="1"/>
  <c r="E157" i="1" s="1"/>
  <c r="D156" i="1"/>
  <c r="E156" i="1" s="1"/>
  <c r="E163" i="1"/>
  <c r="D171" i="1" l="1"/>
  <c r="E171" i="1" s="1"/>
  <c r="E181" i="1"/>
  <c r="D173" i="1"/>
  <c r="E173" i="1" s="1"/>
  <c r="D172" i="1"/>
  <c r="E172" i="1" s="1"/>
  <c r="D166" i="1"/>
  <c r="E166" i="1" s="1"/>
  <c r="D170" i="1"/>
  <c r="E170" i="1" s="1"/>
  <c r="D174" i="1"/>
  <c r="E174" i="1" s="1"/>
  <c r="D168" i="1"/>
  <c r="E168" i="1" s="1"/>
  <c r="D167" i="1"/>
  <c r="E167" i="1" s="1"/>
  <c r="D175" i="1"/>
  <c r="E175" i="1" s="1"/>
  <c r="D169" i="1"/>
  <c r="E169" i="1" s="1"/>
  <c r="D193" i="1" l="1"/>
  <c r="E193" i="1" s="1"/>
  <c r="D187" i="1"/>
  <c r="E187" i="1" s="1"/>
  <c r="D189" i="1"/>
  <c r="E189" i="1" s="1"/>
  <c r="D184" i="1"/>
  <c r="E184" i="1" s="1"/>
  <c r="D192" i="1"/>
  <c r="E192" i="1" s="1"/>
  <c r="D190" i="1"/>
  <c r="E190" i="1" s="1"/>
  <c r="D185" i="1"/>
  <c r="E185" i="1" s="1"/>
  <c r="E199" i="1"/>
  <c r="D191" i="1"/>
  <c r="E191" i="1" s="1"/>
  <c r="D186" i="1"/>
  <c r="E186" i="1" s="1"/>
  <c r="D188" i="1"/>
  <c r="E188" i="1" s="1"/>
  <c r="D207" i="1" l="1"/>
  <c r="E207" i="1" s="1"/>
  <c r="E217" i="1"/>
  <c r="D206" i="1"/>
  <c r="E206" i="1" s="1"/>
  <c r="D204" i="1"/>
  <c r="E204" i="1" s="1"/>
  <c r="D208" i="1"/>
  <c r="E208" i="1" s="1"/>
  <c r="D209" i="1"/>
  <c r="E209" i="1" s="1"/>
  <c r="D202" i="1"/>
  <c r="E202" i="1" s="1"/>
  <c r="D203" i="1"/>
  <c r="E203" i="1" s="1"/>
  <c r="D211" i="1"/>
  <c r="E211" i="1" s="1"/>
  <c r="D205" i="1"/>
  <c r="E205" i="1" s="1"/>
  <c r="D210" i="1"/>
  <c r="E210" i="1" s="1"/>
  <c r="D227" i="1" l="1"/>
  <c r="E227" i="1" s="1"/>
  <c r="D229" i="1"/>
  <c r="E229" i="1" s="1"/>
  <c r="D224" i="1"/>
  <c r="E224" i="1" s="1"/>
  <c r="D222" i="1"/>
  <c r="E222" i="1" s="1"/>
  <c r="D226" i="1"/>
  <c r="E226" i="1" s="1"/>
  <c r="D225" i="1"/>
  <c r="E225" i="1" s="1"/>
  <c r="D221" i="1"/>
  <c r="E221" i="1" s="1"/>
  <c r="D220" i="1"/>
  <c r="E220" i="1" s="1"/>
  <c r="D228" i="1"/>
  <c r="E228" i="1" s="1"/>
  <c r="E235" i="1"/>
  <c r="D223" i="1"/>
  <c r="E223" i="1" s="1"/>
  <c r="D239" i="1" l="1"/>
  <c r="E239" i="1" s="1"/>
  <c r="D240" i="1"/>
  <c r="E240" i="1" s="1"/>
  <c r="D245" i="1"/>
  <c r="E245" i="1" s="1"/>
  <c r="E247" i="1"/>
  <c r="E246" i="1"/>
  <c r="D244" i="1"/>
  <c r="E244" i="1" s="1"/>
  <c r="D241" i="1"/>
  <c r="E241" i="1" s="1"/>
  <c r="E253" i="1"/>
  <c r="E243" i="1"/>
  <c r="D242" i="1"/>
  <c r="E242" i="1" s="1"/>
  <c r="D238" i="1"/>
  <c r="E238" i="1" s="1"/>
  <c r="E289" i="1"/>
  <c r="D299" i="1" l="1"/>
  <c r="E299" i="1" s="1"/>
  <c r="D296" i="1"/>
  <c r="E296" i="1" s="1"/>
  <c r="D301" i="1"/>
  <c r="E301" i="1" s="1"/>
  <c r="D293" i="1"/>
  <c r="E293" i="1" s="1"/>
  <c r="D300" i="1"/>
  <c r="E300" i="1" s="1"/>
  <c r="D292" i="1"/>
  <c r="E292" i="1" s="1"/>
  <c r="D295" i="1"/>
  <c r="E295" i="1" s="1"/>
  <c r="E307" i="1"/>
  <c r="D298" i="1"/>
  <c r="E298" i="1" s="1"/>
  <c r="D294" i="1"/>
  <c r="E294" i="1" s="1"/>
  <c r="D297" i="1"/>
  <c r="E297" i="1" s="1"/>
  <c r="D261" i="1"/>
  <c r="E261" i="1" s="1"/>
  <c r="D260" i="1"/>
  <c r="E260" i="1" s="1"/>
  <c r="D265" i="1"/>
  <c r="E265" i="1" s="1"/>
  <c r="D259" i="1"/>
  <c r="E259" i="1" s="1"/>
  <c r="D262" i="1"/>
  <c r="E262" i="1" s="1"/>
  <c r="D256" i="1"/>
  <c r="D264" i="1"/>
  <c r="E264" i="1" s="1"/>
  <c r="E271" i="1"/>
  <c r="D263" i="1"/>
  <c r="E263" i="1" s="1"/>
  <c r="D258" i="1"/>
  <c r="E258" i="1" s="1"/>
  <c r="D257" i="1"/>
  <c r="E257" i="1" s="1"/>
  <c r="D311" i="1" l="1"/>
  <c r="E311" i="1" s="1"/>
  <c r="D318" i="1"/>
  <c r="E318" i="1" s="1"/>
  <c r="D317" i="1"/>
  <c r="E317" i="1" s="1"/>
  <c r="D312" i="1"/>
  <c r="E312" i="1" s="1"/>
  <c r="D313" i="1"/>
  <c r="E313" i="1" s="1"/>
  <c r="D314" i="1"/>
  <c r="E314" i="1" s="1"/>
  <c r="D319" i="1"/>
  <c r="E319" i="1" s="1"/>
  <c r="D315" i="1"/>
  <c r="E315" i="1" s="1"/>
  <c r="D316" i="1"/>
  <c r="E316" i="1" s="1"/>
  <c r="E325" i="1"/>
  <c r="D310" i="1"/>
  <c r="E310" i="1" s="1"/>
  <c r="D274" i="1"/>
  <c r="E274" i="1" s="1"/>
  <c r="D278" i="1"/>
  <c r="E278" i="1" s="1"/>
  <c r="D281" i="1"/>
  <c r="E281" i="1" s="1"/>
  <c r="D280" i="1"/>
  <c r="E280" i="1" s="1"/>
  <c r="D282" i="1"/>
  <c r="E282" i="1" s="1"/>
  <c r="D277" i="1"/>
  <c r="E277" i="1" s="1"/>
  <c r="D279" i="1"/>
  <c r="E279" i="1" s="1"/>
  <c r="D276" i="1"/>
  <c r="E276" i="1" s="1"/>
  <c r="D275" i="1"/>
  <c r="E275" i="1" s="1"/>
  <c r="D283" i="1"/>
  <c r="E283" i="1" s="1"/>
  <c r="E256" i="1"/>
  <c r="C267" i="1"/>
  <c r="E268" i="1" s="1"/>
  <c r="D331" i="1" l="1"/>
  <c r="E331" i="1" s="1"/>
  <c r="D328" i="1"/>
  <c r="D336" i="1"/>
  <c r="E336" i="1" s="1"/>
  <c r="D333" i="1"/>
  <c r="E333" i="1" s="1"/>
  <c r="D335" i="1"/>
  <c r="E335" i="1" s="1"/>
  <c r="E343" i="1"/>
  <c r="D332" i="1"/>
  <c r="E332" i="1" s="1"/>
  <c r="D330" i="1"/>
  <c r="E330" i="1" s="1"/>
  <c r="D337" i="1"/>
  <c r="E337" i="1" s="1"/>
  <c r="D329" i="1"/>
  <c r="E329" i="1" s="1"/>
  <c r="D334" i="1"/>
  <c r="E334" i="1" s="1"/>
  <c r="D347" i="1" l="1"/>
  <c r="E347" i="1" s="1"/>
  <c r="D348" i="1"/>
  <c r="E348" i="1" s="1"/>
  <c r="D346" i="1"/>
  <c r="E346" i="1" s="1"/>
  <c r="D352" i="1"/>
  <c r="E352" i="1" s="1"/>
  <c r="D355" i="1"/>
  <c r="E355" i="1" s="1"/>
  <c r="D350" i="1"/>
  <c r="E350" i="1" s="1"/>
  <c r="D351" i="1"/>
  <c r="E351" i="1" s="1"/>
  <c r="D349" i="1"/>
  <c r="E349" i="1" s="1"/>
  <c r="E354" i="1"/>
  <c r="E361" i="1"/>
  <c r="D353" i="1"/>
  <c r="E353" i="1" s="1"/>
  <c r="C339" i="1"/>
  <c r="E328" i="1"/>
  <c r="D365" i="1" l="1"/>
  <c r="E365" i="1" s="1"/>
  <c r="D370" i="1"/>
  <c r="E370" i="1" s="1"/>
  <c r="E379" i="1"/>
  <c r="D364" i="1"/>
  <c r="E364" i="1" s="1"/>
  <c r="D366" i="1"/>
  <c r="E366" i="1" s="1"/>
  <c r="D373" i="1"/>
  <c r="E373" i="1" s="1"/>
  <c r="D371" i="1"/>
  <c r="E371" i="1" s="1"/>
  <c r="D372" i="1"/>
  <c r="E372" i="1" s="1"/>
  <c r="D368" i="1"/>
  <c r="E368" i="1" s="1"/>
  <c r="D369" i="1"/>
  <c r="E369" i="1" s="1"/>
  <c r="D367" i="1"/>
  <c r="E367" i="1" s="1"/>
  <c r="D383" i="1" l="1"/>
  <c r="E383" i="1" s="1"/>
  <c r="E397" i="1"/>
  <c r="D387" i="1"/>
  <c r="E387" i="1" s="1"/>
  <c r="D382" i="1"/>
  <c r="D386" i="1"/>
  <c r="E386" i="1" s="1"/>
  <c r="D385" i="1"/>
  <c r="E385" i="1" s="1"/>
  <c r="D388" i="1"/>
  <c r="E388" i="1" s="1"/>
  <c r="D389" i="1"/>
  <c r="E389" i="1" s="1"/>
  <c r="D391" i="1"/>
  <c r="E391" i="1" s="1"/>
  <c r="D390" i="1"/>
  <c r="E390" i="1" s="1"/>
  <c r="D384" i="1"/>
  <c r="E384" i="1" s="1"/>
  <c r="C393" i="1" l="1"/>
  <c r="E394" i="1" s="1"/>
  <c r="E382" i="1"/>
  <c r="D403" i="1"/>
  <c r="E403" i="1" s="1"/>
  <c r="D401" i="1"/>
  <c r="E401" i="1" s="1"/>
  <c r="D406" i="1"/>
  <c r="E406" i="1" s="1"/>
  <c r="D402" i="1"/>
  <c r="E402" i="1" s="1"/>
  <c r="D404" i="1"/>
  <c r="E404" i="1" s="1"/>
  <c r="D408" i="1"/>
  <c r="E408" i="1" s="1"/>
  <c r="D407" i="1"/>
  <c r="E407" i="1" s="1"/>
  <c r="E415" i="1"/>
  <c r="D405" i="1"/>
  <c r="E405" i="1" s="1"/>
  <c r="D409" i="1"/>
  <c r="E409" i="1" s="1"/>
  <c r="D400" i="1"/>
  <c r="E400" i="1" s="1"/>
  <c r="D421" i="1" l="1"/>
  <c r="E421" i="1" s="1"/>
  <c r="D422" i="1"/>
  <c r="E422" i="1" s="1"/>
  <c r="D418" i="1"/>
  <c r="E418" i="1" s="1"/>
  <c r="D424" i="1"/>
  <c r="E424" i="1" s="1"/>
  <c r="D425" i="1"/>
  <c r="E425" i="1" s="1"/>
  <c r="D420" i="1"/>
  <c r="E420" i="1" s="1"/>
  <c r="D427" i="1"/>
  <c r="E427" i="1" s="1"/>
  <c r="D419" i="1"/>
  <c r="E419" i="1" s="1"/>
  <c r="D426" i="1"/>
  <c r="E426" i="1" s="1"/>
  <c r="E433" i="1"/>
  <c r="D423" i="1"/>
  <c r="E423" i="1" s="1"/>
  <c r="D438" i="1" l="1"/>
  <c r="E438" i="1" s="1"/>
  <c r="D443" i="1"/>
  <c r="E443" i="1" s="1"/>
  <c r="D441" i="1"/>
  <c r="E441" i="1" s="1"/>
  <c r="D445" i="1"/>
  <c r="E445" i="1" s="1"/>
  <c r="D437" i="1"/>
  <c r="E437" i="1" s="1"/>
  <c r="D436" i="1"/>
  <c r="E436" i="1" s="1"/>
  <c r="D444" i="1"/>
  <c r="E444" i="1" s="1"/>
  <c r="E451" i="1"/>
  <c r="D439" i="1"/>
  <c r="E439" i="1" s="1"/>
  <c r="D440" i="1"/>
  <c r="E440" i="1" s="1"/>
  <c r="D442" i="1"/>
  <c r="E442" i="1" s="1"/>
  <c r="D460" i="1" l="1"/>
  <c r="E460" i="1" s="1"/>
  <c r="D457" i="1"/>
  <c r="E457" i="1" s="1"/>
  <c r="D461" i="1"/>
  <c r="E461" i="1" s="1"/>
  <c r="D462" i="1"/>
  <c r="E462" i="1" s="1"/>
  <c r="E469" i="1"/>
  <c r="D456" i="1"/>
  <c r="E456" i="1" s="1"/>
  <c r="D454" i="1"/>
  <c r="D463" i="1"/>
  <c r="E463" i="1" s="1"/>
  <c r="D459" i="1"/>
  <c r="E459" i="1" s="1"/>
  <c r="D458" i="1"/>
  <c r="E458" i="1" s="1"/>
  <c r="D455" i="1"/>
  <c r="E455" i="1" s="1"/>
  <c r="E454" i="1" l="1"/>
  <c r="C465" i="1"/>
  <c r="E466" i="1" s="1"/>
  <c r="D478" i="1"/>
  <c r="E478" i="1" s="1"/>
  <c r="D481" i="1"/>
  <c r="E481" i="1" s="1"/>
  <c r="E487" i="1"/>
  <c r="D479" i="1"/>
  <c r="E479" i="1" s="1"/>
  <c r="D476" i="1"/>
  <c r="E476" i="1" s="1"/>
  <c r="D475" i="1"/>
  <c r="E475" i="1" s="1"/>
  <c r="D474" i="1"/>
  <c r="E474" i="1" s="1"/>
  <c r="D472" i="1"/>
  <c r="E472" i="1" s="1"/>
  <c r="D473" i="1"/>
  <c r="E473" i="1" s="1"/>
  <c r="D477" i="1"/>
  <c r="E477" i="1" s="1"/>
  <c r="D494" i="1" l="1"/>
  <c r="E494" i="1" s="1"/>
  <c r="D499" i="1"/>
  <c r="E499" i="1" s="1"/>
  <c r="D496" i="1"/>
  <c r="E496" i="1" s="1"/>
  <c r="D491" i="1"/>
  <c r="E491" i="1" s="1"/>
  <c r="D490" i="1"/>
  <c r="E490" i="1" s="1"/>
  <c r="D498" i="1"/>
  <c r="E498" i="1" s="1"/>
  <c r="D495" i="1"/>
  <c r="E495" i="1" s="1"/>
  <c r="D493" i="1"/>
  <c r="E493" i="1" s="1"/>
  <c r="D492" i="1"/>
  <c r="E492" i="1" s="1"/>
  <c r="E505" i="1"/>
  <c r="D497" i="1"/>
  <c r="E497" i="1" s="1"/>
  <c r="E516" i="1" l="1"/>
  <c r="D512" i="1"/>
  <c r="E512" i="1" s="1"/>
  <c r="D511" i="1"/>
  <c r="E511" i="1" s="1"/>
  <c r="D508" i="1"/>
  <c r="E508" i="1" s="1"/>
  <c r="E523" i="1"/>
  <c r="D515" i="1"/>
  <c r="E515" i="1" s="1"/>
  <c r="D513" i="1"/>
  <c r="E513" i="1" s="1"/>
  <c r="D514" i="1"/>
  <c r="E514" i="1" s="1"/>
  <c r="E510" i="1"/>
  <c r="D517" i="1"/>
  <c r="E517" i="1" s="1"/>
  <c r="D509" i="1"/>
  <c r="E509" i="1" s="1"/>
  <c r="D533" i="1" l="1"/>
  <c r="E533" i="1" s="1"/>
  <c r="D532" i="1"/>
  <c r="E532" i="1" s="1"/>
  <c r="D526" i="1"/>
  <c r="E526" i="1" s="1"/>
  <c r="D527" i="1"/>
  <c r="E527" i="1" s="1"/>
  <c r="E577" i="1"/>
  <c r="E541" i="1"/>
  <c r="D535" i="1"/>
  <c r="E535" i="1" s="1"/>
  <c r="D528" i="1"/>
  <c r="E528" i="1" s="1"/>
  <c r="D529" i="1"/>
  <c r="E529" i="1" s="1"/>
  <c r="D530" i="1"/>
  <c r="E530" i="1" s="1"/>
  <c r="E559" i="1"/>
  <c r="D531" i="1"/>
  <c r="E531" i="1" s="1"/>
  <c r="D534" i="1"/>
  <c r="E534" i="1" s="1"/>
  <c r="D547" i="1" l="1"/>
  <c r="E547" i="1" s="1"/>
  <c r="D552" i="1"/>
  <c r="E552" i="1" s="1"/>
  <c r="D551" i="1"/>
  <c r="E551" i="1" s="1"/>
  <c r="D553" i="1"/>
  <c r="E553" i="1" s="1"/>
  <c r="D546" i="1"/>
  <c r="E546" i="1" s="1"/>
  <c r="D544" i="1"/>
  <c r="E544" i="1" s="1"/>
  <c r="D545" i="1"/>
  <c r="E545" i="1" s="1"/>
  <c r="D548" i="1"/>
  <c r="E548" i="1" s="1"/>
  <c r="D550" i="1"/>
  <c r="E550" i="1" s="1"/>
  <c r="D549" i="1"/>
  <c r="E549" i="1" s="1"/>
  <c r="D562" i="1"/>
  <c r="E562" i="1" s="1"/>
  <c r="D565" i="1"/>
  <c r="E565" i="1" s="1"/>
  <c r="D568" i="1"/>
  <c r="E568" i="1" s="1"/>
  <c r="D570" i="1"/>
  <c r="E570" i="1" s="1"/>
  <c r="D563" i="1"/>
  <c r="E563" i="1" s="1"/>
  <c r="D566" i="1"/>
  <c r="E566" i="1" s="1"/>
  <c r="D567" i="1"/>
  <c r="E567" i="1" s="1"/>
  <c r="D569" i="1"/>
  <c r="E569" i="1" s="1"/>
  <c r="D571" i="1"/>
  <c r="E571" i="1" s="1"/>
  <c r="D564" i="1"/>
  <c r="E564" i="1" s="1"/>
  <c r="D586" i="1"/>
  <c r="E586" i="1" s="1"/>
  <c r="D587" i="1"/>
  <c r="E587" i="1" s="1"/>
  <c r="D583" i="1"/>
  <c r="E583" i="1" s="1"/>
  <c r="D581" i="1"/>
  <c r="E581" i="1" s="1"/>
  <c r="D582" i="1"/>
  <c r="E582" i="1" s="1"/>
  <c r="D585" i="1"/>
  <c r="E585" i="1" s="1"/>
  <c r="D589" i="1"/>
  <c r="E589" i="1" s="1"/>
  <c r="D580" i="1"/>
  <c r="E580" i="1" s="1"/>
  <c r="E595" i="1"/>
  <c r="D584" i="1"/>
  <c r="E584" i="1" s="1"/>
  <c r="D588" i="1"/>
  <c r="E588" i="1" s="1"/>
  <c r="D598" i="1" l="1"/>
  <c r="E598" i="1" s="1"/>
  <c r="D604" i="1"/>
  <c r="E604" i="1" s="1"/>
  <c r="D607" i="1"/>
  <c r="E607" i="1" s="1"/>
  <c r="D603" i="1"/>
  <c r="E603" i="1" s="1"/>
  <c r="D601" i="1"/>
  <c r="E601" i="1" s="1"/>
  <c r="D600" i="1"/>
  <c r="E600" i="1" s="1"/>
  <c r="D605" i="1"/>
  <c r="E605" i="1" s="1"/>
  <c r="D606" i="1"/>
  <c r="E606" i="1" s="1"/>
  <c r="D599" i="1"/>
  <c r="E599" i="1" s="1"/>
  <c r="D602" i="1"/>
  <c r="E613" i="1"/>
  <c r="D619" i="1" l="1"/>
  <c r="E619" i="1" s="1"/>
  <c r="E631" i="1"/>
  <c r="D620" i="1"/>
  <c r="E620" i="1" s="1"/>
  <c r="D621" i="1"/>
  <c r="E621" i="1" s="1"/>
  <c r="D618" i="1"/>
  <c r="E618" i="1" s="1"/>
  <c r="D616" i="1"/>
  <c r="E616" i="1" s="1"/>
  <c r="D617" i="1"/>
  <c r="E617" i="1" s="1"/>
  <c r="D624" i="1"/>
  <c r="E624" i="1" s="1"/>
  <c r="D625" i="1"/>
  <c r="E625" i="1" s="1"/>
  <c r="D622" i="1"/>
  <c r="E622" i="1" s="1"/>
  <c r="D623" i="1"/>
  <c r="E623" i="1" s="1"/>
  <c r="D642" i="1" l="1"/>
  <c r="E642" i="1" s="1"/>
  <c r="D641" i="1"/>
  <c r="E641" i="1" s="1"/>
  <c r="D640" i="1"/>
  <c r="E640" i="1" s="1"/>
  <c r="D637" i="1"/>
  <c r="E637" i="1" s="1"/>
  <c r="D638" i="1"/>
  <c r="E649" i="1"/>
  <c r="D634" i="1"/>
  <c r="E634" i="1" s="1"/>
  <c r="D639" i="1"/>
  <c r="E639" i="1" s="1"/>
  <c r="D635" i="1"/>
  <c r="E635" i="1" s="1"/>
  <c r="D643" i="1"/>
  <c r="E643" i="1" s="1"/>
  <c r="D636" i="1"/>
  <c r="E636" i="1" s="1"/>
  <c r="D657" i="1" l="1"/>
  <c r="E657" i="1" s="1"/>
  <c r="D653" i="1"/>
  <c r="E653" i="1" s="1"/>
  <c r="D658" i="1"/>
  <c r="E658" i="1" s="1"/>
  <c r="D652" i="1"/>
  <c r="E652" i="1" s="1"/>
  <c r="D659" i="1"/>
  <c r="E659" i="1" s="1"/>
  <c r="D660" i="1"/>
  <c r="E660" i="1" s="1"/>
  <c r="E667" i="1"/>
  <c r="D654" i="1"/>
  <c r="E654" i="1" s="1"/>
  <c r="D655" i="1"/>
  <c r="E655" i="1" s="1"/>
  <c r="D661" i="1"/>
  <c r="E661" i="1" s="1"/>
  <c r="D656" i="1"/>
  <c r="D671" i="1" l="1"/>
  <c r="E671" i="1" s="1"/>
  <c r="D679" i="1"/>
  <c r="E679" i="1" s="1"/>
  <c r="D670" i="1"/>
  <c r="E670" i="1" s="1"/>
  <c r="D673" i="1"/>
  <c r="E673" i="1" s="1"/>
  <c r="D674" i="1"/>
  <c r="D676" i="1"/>
  <c r="E676" i="1" s="1"/>
  <c r="D677" i="1"/>
  <c r="E677" i="1" s="1"/>
  <c r="D672" i="1"/>
  <c r="E672" i="1" s="1"/>
  <c r="D678" i="1"/>
  <c r="E678" i="1" s="1"/>
  <c r="D675" i="1"/>
  <c r="E675" i="1" s="1"/>
  <c r="E480" i="1"/>
</calcChain>
</file>

<file path=xl/sharedStrings.xml><?xml version="1.0" encoding="utf-8"?>
<sst xmlns="http://schemas.openxmlformats.org/spreadsheetml/2006/main" count="2044" uniqueCount="500">
  <si>
    <t>Sorszám</t>
  </si>
  <si>
    <t>ÖTE</t>
  </si>
  <si>
    <t>A</t>
  </si>
  <si>
    <t>női</t>
  </si>
  <si>
    <t>Beosztás</t>
  </si>
  <si>
    <t>Név</t>
  </si>
  <si>
    <t>Szül.év</t>
  </si>
  <si>
    <t>Életkor</t>
  </si>
  <si>
    <t>Kor érték</t>
  </si>
  <si>
    <t>Váltó nem</t>
  </si>
  <si>
    <t>Tartalék</t>
  </si>
  <si>
    <t>Összéletkor:</t>
  </si>
  <si>
    <t xml:space="preserve"> Induló törzspont:</t>
  </si>
  <si>
    <t xml:space="preserve">Korpont:   </t>
  </si>
  <si>
    <t>férfi</t>
  </si>
  <si>
    <t>Békés megye</t>
  </si>
  <si>
    <t>Borsod-Abaúj-Zemplén megye</t>
  </si>
  <si>
    <t>B</t>
  </si>
  <si>
    <t>Csongrád megye</t>
  </si>
  <si>
    <t>Ruzsa ÖTE</t>
  </si>
  <si>
    <t>Fejér megye</t>
  </si>
  <si>
    <t>Heves megye</t>
  </si>
  <si>
    <t>Jász-Nagykun-Szolnok megye</t>
  </si>
  <si>
    <t xml:space="preserve">bert </t>
  </si>
  <si>
    <t>Komárom-Esztergom megye</t>
  </si>
  <si>
    <t>Bölcske ÖTE</t>
  </si>
  <si>
    <t>Tolna megye</t>
  </si>
  <si>
    <t>Vas megye</t>
  </si>
  <si>
    <t>Zala megye</t>
  </si>
  <si>
    <t>hiv/ÖT/ÖTE/lét</t>
  </si>
  <si>
    <t>A vagy B</t>
  </si>
  <si>
    <t>férfi/női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</si>
  <si>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</si>
  <si>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</si>
  <si>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</si>
  <si>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</si>
  <si>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</si>
  <si>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</si>
  <si>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</si>
  <si>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</si>
  <si>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</si>
  <si>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</si>
  <si>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</si>
  <si>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</si>
  <si>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</si>
  <si>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</si>
  <si>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</si>
  <si>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</si>
  <si>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</si>
  <si>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</si>
  <si>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</si>
  <si>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</si>
  <si>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</si>
  <si>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</si>
  <si>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</si>
  <si>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</si>
  <si>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</si>
  <si>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</si>
  <si>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</si>
  <si>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</si>
  <si>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</si>
  <si>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</si>
  <si>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</si>
  <si>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</si>
  <si>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</si>
  <si>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</si>
  <si>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</si>
  <si>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Rsz.</t>
  </si>
  <si>
    <t>Csapat neve</t>
  </si>
  <si>
    <t>Megye</t>
  </si>
  <si>
    <t xml:space="preserve">Értékelési </t>
  </si>
  <si>
    <t xml:space="preserve">Értékelési osztály </t>
  </si>
  <si>
    <t>Induló pontszám</t>
  </si>
  <si>
    <t>Oltási gyakorlat</t>
  </si>
  <si>
    <t>Akadály váltófutás</t>
  </si>
  <si>
    <t>Összesen</t>
  </si>
  <si>
    <t>Helyezés</t>
  </si>
  <si>
    <t>csoport</t>
  </si>
  <si>
    <t>Mért idő</t>
  </si>
  <si>
    <t>Hibapont</t>
  </si>
  <si>
    <t>( pont )</t>
  </si>
  <si>
    <t>Összéletkor</t>
  </si>
  <si>
    <t>Plussz pont</t>
  </si>
  <si>
    <t>-----</t>
  </si>
  <si>
    <t>év</t>
  </si>
  <si>
    <t>pont</t>
  </si>
  <si>
    <t>Becsehely ÖTE</t>
  </si>
  <si>
    <t>Legjobb</t>
  </si>
  <si>
    <t>I.</t>
  </si>
  <si>
    <t>II.</t>
  </si>
  <si>
    <t>III.</t>
  </si>
  <si>
    <t>Pázmánd ÖTE</t>
  </si>
  <si>
    <t>ÖTP</t>
  </si>
  <si>
    <t>Mezőberény ÖTE</t>
  </si>
  <si>
    <t>vegyes</t>
  </si>
  <si>
    <t>Győr-Moson-Sopron megye</t>
  </si>
  <si>
    <t>Mezőberény ÖTE (vegyes)</t>
  </si>
  <si>
    <t>Tótkomlós ÖTE (férfi)</t>
  </si>
  <si>
    <t>Borsodbóta ÖTE (férfi)</t>
  </si>
  <si>
    <t>Ruzsa ÖTE (női)</t>
  </si>
  <si>
    <t>Ruzsa ÖTE (ffi)</t>
  </si>
  <si>
    <t>LEGRAND Zrt. (férfi_kp)</t>
  </si>
  <si>
    <t>Pázmánd ÖTE (női)</t>
  </si>
  <si>
    <t>Pázmánd ÖTE (ffi)</t>
  </si>
  <si>
    <t>Pázmánd ÖTE_ffi_kp</t>
  </si>
  <si>
    <t>Jánossomorja ÖTE (ffi)</t>
  </si>
  <si>
    <t>Fertőszentmiklós ÖTE (ffi)</t>
  </si>
  <si>
    <t>Mosonszolnok ÖTE (vegyes)</t>
  </si>
  <si>
    <t>Tiszanána ÖTE (női_kp)</t>
  </si>
  <si>
    <t>Abasár ÖTE (női)</t>
  </si>
  <si>
    <t>Abasár ÖTE (férfi)</t>
  </si>
  <si>
    <t>Pusztamonostor ÖTE (női)</t>
  </si>
  <si>
    <t>Pusztamonostor ÖTE (ffi)</t>
  </si>
  <si>
    <t>Vértessomló ÖTE (női)</t>
  </si>
  <si>
    <t>Vértessomló ÖTE (férfi)</t>
  </si>
  <si>
    <t>Richter Gedeon Nyrt. Dorog (férfi_kp)</t>
  </si>
  <si>
    <t>Bölcske ÖTE (férfi)</t>
  </si>
  <si>
    <t>Csepreg ÖTE (férfi)</t>
  </si>
  <si>
    <t>Kőszeg ÖT (női)</t>
  </si>
  <si>
    <t>Kőszeg ÖT (férfi)</t>
  </si>
  <si>
    <t>Kőszeg ÖT (férfi-kp)</t>
  </si>
  <si>
    <t>Becsehely ÖTE (női)</t>
  </si>
  <si>
    <t>Becsehely ÖTE (férfi)</t>
  </si>
  <si>
    <t>lét.</t>
  </si>
  <si>
    <t>Bács-Kiskun megye</t>
  </si>
  <si>
    <t>Baranya megye</t>
  </si>
  <si>
    <t>Hajdú-Bihar megye</t>
  </si>
  <si>
    <t>Nógrád megye</t>
  </si>
  <si>
    <t>Pest megye</t>
  </si>
  <si>
    <t>Budapest</t>
  </si>
  <si>
    <t>Somogy megye</t>
  </si>
  <si>
    <t>Szabolcs-Szatmár-Bereg megye</t>
  </si>
  <si>
    <t>Veszprém megye</t>
  </si>
  <si>
    <t>MEGYE</t>
  </si>
  <si>
    <t>CSOPORT</t>
  </si>
  <si>
    <t>KOROSZTÁLY</t>
  </si>
  <si>
    <t>ÖSSZETÉTEL</t>
  </si>
  <si>
    <t>Önk.tűzoltóság</t>
  </si>
  <si>
    <t>Lét.tűzoltóság</t>
  </si>
  <si>
    <t>Hiv.tűzoltóság</t>
  </si>
  <si>
    <t>Összesített értékelés 2017. SZÉKESFEHÉRVÁR</t>
  </si>
  <si>
    <t>Önkéntes Tűzoltóegyesület férfi kategória végeredménye  2017.</t>
  </si>
  <si>
    <t>Önkéntes Tűzoltóegyesület női kategória végeredménye  2017.</t>
  </si>
  <si>
    <t>ÖTE férfi kategória korponttal végeredménye  2017.</t>
  </si>
  <si>
    <t>Abasári Önkéntes Tűzoltó Egyesület</t>
  </si>
  <si>
    <t>Bátori Fanni</t>
  </si>
  <si>
    <t>Bátoriné Kis Emese</t>
  </si>
  <si>
    <t>Fehérné B. Krisztina</t>
  </si>
  <si>
    <t>Freidenfeld Andrea</t>
  </si>
  <si>
    <t>Freidenfeld Diána</t>
  </si>
  <si>
    <t>Füzy Andrea</t>
  </si>
  <si>
    <t>Neuschel Ivett</t>
  </si>
  <si>
    <t>Szabó Mónika</t>
  </si>
  <si>
    <t>Tóth Anita</t>
  </si>
  <si>
    <t>Búzás János</t>
  </si>
  <si>
    <t>Dér Adrián</t>
  </si>
  <si>
    <t>Freidenfeld István</t>
  </si>
  <si>
    <t>Misi Antal</t>
  </si>
  <si>
    <t>Rostás Árpád</t>
  </si>
  <si>
    <t>Szabó András</t>
  </si>
  <si>
    <t>Fehér Attila</t>
  </si>
  <si>
    <t>Abasári Önkéntes Tűzoltó Egyesület férfi</t>
  </si>
  <si>
    <t>Abasári Önkéntes Tűzoltó Egyesület II</t>
  </si>
  <si>
    <t>Barcsik Attila</t>
  </si>
  <si>
    <t>Bordás Máté</t>
  </si>
  <si>
    <t>Fehér Péter</t>
  </si>
  <si>
    <t>Fehér Szabolcs</t>
  </si>
  <si>
    <t>Nagy Gábor</t>
  </si>
  <si>
    <t>Papp Máté</t>
  </si>
  <si>
    <t>Tóth Tamás</t>
  </si>
  <si>
    <t>Gálosi Kristóf</t>
  </si>
  <si>
    <t>Csire József</t>
  </si>
  <si>
    <t>Sörös László</t>
  </si>
  <si>
    <t>Horváth Norbert</t>
  </si>
  <si>
    <t>Árki László</t>
  </si>
  <si>
    <t>Mihálovics Lajos</t>
  </si>
  <si>
    <t>Krausz István</t>
  </si>
  <si>
    <t>Tóth Árpád</t>
  </si>
  <si>
    <t>Tóth Gábor</t>
  </si>
  <si>
    <t>Czebe Gábor</t>
  </si>
  <si>
    <t>Bölcske ÖTE II.</t>
  </si>
  <si>
    <t>-</t>
  </si>
  <si>
    <t>ifj Prunner Árpád</t>
  </si>
  <si>
    <t>László Ádám</t>
  </si>
  <si>
    <t>Szlavinics Mátyás</t>
  </si>
  <si>
    <t>Balassa Zoltán</t>
  </si>
  <si>
    <t>Prunner Dávid</t>
  </si>
  <si>
    <t>Budai Róbert</t>
  </si>
  <si>
    <t>Hóbor András</t>
  </si>
  <si>
    <t>Becsehely ÖTE női</t>
  </si>
  <si>
    <t>Takács Dalma</t>
  </si>
  <si>
    <t>Tóth Réka</t>
  </si>
  <si>
    <t>Neuman Rebeka</t>
  </si>
  <si>
    <t>Fülöp Lilla</t>
  </si>
  <si>
    <t>Hári Fanni</t>
  </si>
  <si>
    <t>Borsodbótai ÖTTE Egyeület</t>
  </si>
  <si>
    <t>Takács István</t>
  </si>
  <si>
    <t>Rácz Ádám</t>
  </si>
  <si>
    <t>Lakatos Bencze</t>
  </si>
  <si>
    <t>Veres Zoltán Dominik</t>
  </si>
  <si>
    <t>Csipkés Norbert</t>
  </si>
  <si>
    <t>Radics Csaba</t>
  </si>
  <si>
    <t>Kondorosi László</t>
  </si>
  <si>
    <t>Csepregi Önkormányzati Tűzoltóság</t>
  </si>
  <si>
    <t>Németh Norbert</t>
  </si>
  <si>
    <t>Oláh Márton</t>
  </si>
  <si>
    <t>Kóbor Bence</t>
  </si>
  <si>
    <t>Kóbor Dominik</t>
  </si>
  <si>
    <t>Grúber Bálint</t>
  </si>
  <si>
    <t>Kovács Balázs</t>
  </si>
  <si>
    <t>Czethoffer László</t>
  </si>
  <si>
    <t>Kovács Bálint</t>
  </si>
  <si>
    <t>Kovács Dániel</t>
  </si>
  <si>
    <t>Taródi Ádám</t>
  </si>
  <si>
    <t>Fertőszentmiklós ÖTE férfi</t>
  </si>
  <si>
    <t xml:space="preserve">Fertőszentmiklós ÖTE </t>
  </si>
  <si>
    <t>Horváth Richárd</t>
  </si>
  <si>
    <t>Vécs Pál</t>
  </si>
  <si>
    <t>Bősze Ákos</t>
  </si>
  <si>
    <t>Heiszig Mátyás</t>
  </si>
  <si>
    <t>Fodróczi Márk</t>
  </si>
  <si>
    <t>Kóbor Ádám</t>
  </si>
  <si>
    <t>Bujtás Kristóf</t>
  </si>
  <si>
    <t>Vécs Zoltán</t>
  </si>
  <si>
    <t>Kóbor Máté</t>
  </si>
  <si>
    <t>Fertőszentmiklós ÖTE női</t>
  </si>
  <si>
    <t>Bors Stefánia</t>
  </si>
  <si>
    <t>Bakó Cintia</t>
  </si>
  <si>
    <t>Németh Orsolya</t>
  </si>
  <si>
    <t>Ihász Melinda</t>
  </si>
  <si>
    <t>Pap Tünde</t>
  </si>
  <si>
    <t>Bors Regina</t>
  </si>
  <si>
    <t>Fodor Brigitta</t>
  </si>
  <si>
    <t>Kassai Csenge</t>
  </si>
  <si>
    <t>Kiss Réka</t>
  </si>
  <si>
    <t>Jánossomorja ÖTE férfi</t>
  </si>
  <si>
    <t>Biró Róbert</t>
  </si>
  <si>
    <t>ifj. Horváth Sándor</t>
  </si>
  <si>
    <t>Vattai Gyula</t>
  </si>
  <si>
    <t>Fettik Imre</t>
  </si>
  <si>
    <t>Németh Dániel</t>
  </si>
  <si>
    <t>Tesch Zoltán</t>
  </si>
  <si>
    <t>Kránitz József</t>
  </si>
  <si>
    <t>Csillag József</t>
  </si>
  <si>
    <t>Kőszeg ÖT férfi</t>
  </si>
  <si>
    <t>Seper Szilárd</t>
  </si>
  <si>
    <t>Seper Balázs</t>
  </si>
  <si>
    <t>Lakatár Tamás</t>
  </si>
  <si>
    <t>Keresztes László</t>
  </si>
  <si>
    <t>Keresztes András</t>
  </si>
  <si>
    <t>Tóth Márton</t>
  </si>
  <si>
    <t>Starrits Tamás</t>
  </si>
  <si>
    <t>Iszak Bálint</t>
  </si>
  <si>
    <t>Kőszeg ÖTE</t>
  </si>
  <si>
    <t>Brezlánovits Enikő</t>
  </si>
  <si>
    <t>Simon Anett</t>
  </si>
  <si>
    <t>Iszak Péterné</t>
  </si>
  <si>
    <t>Gerencsér Júlia</t>
  </si>
  <si>
    <t>Tóth- Seper Vivien</t>
  </si>
  <si>
    <t>Horváth Ágnes</t>
  </si>
  <si>
    <t>Nagy Evelin</t>
  </si>
  <si>
    <t>Kiss Adrienn</t>
  </si>
  <si>
    <t>Bráder Ágota</t>
  </si>
  <si>
    <t>Legrand Zrt.</t>
  </si>
  <si>
    <t>Barna András</t>
  </si>
  <si>
    <t>Somodi András</t>
  </si>
  <si>
    <t>Kis Bálint</t>
  </si>
  <si>
    <t>Benedek László</t>
  </si>
  <si>
    <t>Török Zoltán</t>
  </si>
  <si>
    <t>Bújdosó Zsolt</t>
  </si>
  <si>
    <t>Ágoston István</t>
  </si>
  <si>
    <t>Mikula József</t>
  </si>
  <si>
    <t>Szólát Imre</t>
  </si>
  <si>
    <t>Fábján Mihály</t>
  </si>
  <si>
    <t>Sági Adél</t>
  </si>
  <si>
    <t>Krattinger Ádám</t>
  </si>
  <si>
    <t>Kiss Róbert Márk</t>
  </si>
  <si>
    <t>Csejtei Bálint Péter</t>
  </si>
  <si>
    <t>Szász Richard</t>
  </si>
  <si>
    <t>Marsi János</t>
  </si>
  <si>
    <t>Győri Roland</t>
  </si>
  <si>
    <t>Szota Gergő</t>
  </si>
  <si>
    <t>Mura Mentőcsoport (Járási Mentőcsoport)</t>
  </si>
  <si>
    <t>Enszt Gábor</t>
  </si>
  <si>
    <t>Cselényi J. Attila</t>
  </si>
  <si>
    <t>Bedő Tamás</t>
  </si>
  <si>
    <t>Balassa Vince</t>
  </si>
  <si>
    <t>Soós Attila</t>
  </si>
  <si>
    <t>Bedőcs Attila</t>
  </si>
  <si>
    <t>Bognár Jenő</t>
  </si>
  <si>
    <t>Adorján Ferenc</t>
  </si>
  <si>
    <t>Nagycenk ÖTE férfi</t>
  </si>
  <si>
    <t>Czenki Dávid</t>
  </si>
  <si>
    <t>ifj. Czenki József</t>
  </si>
  <si>
    <t>Koloszár Fábián</t>
  </si>
  <si>
    <t>Markó Zoltán</t>
  </si>
  <si>
    <t>Miklós Csaba</t>
  </si>
  <si>
    <t>Miklós Gábor</t>
  </si>
  <si>
    <t>Nagycenki Zoltán</t>
  </si>
  <si>
    <t>Söveges Fábián</t>
  </si>
  <si>
    <t>Szentgróti Ádám</t>
  </si>
  <si>
    <t>PÁZMÁND ÖTE KORPONTOS FÉRFIcsapat</t>
  </si>
  <si>
    <t>Lőrincz László</t>
  </si>
  <si>
    <t>Nyári János</t>
  </si>
  <si>
    <t>Kratancsik László</t>
  </si>
  <si>
    <t>Fűzesi Csaba</t>
  </si>
  <si>
    <t>Pálinkás Péter</t>
  </si>
  <si>
    <t>Kovács László</t>
  </si>
  <si>
    <t>Domak Tibor</t>
  </si>
  <si>
    <t>Ambrus Sándor</t>
  </si>
  <si>
    <t>Vagyóczki Zsolt</t>
  </si>
  <si>
    <t>PÁZMÁND ÖTE NŐICSAPAT</t>
  </si>
  <si>
    <t>Kutai Adél</t>
  </si>
  <si>
    <t>Vida Vivien</t>
  </si>
  <si>
    <t>Radványi Anna</t>
  </si>
  <si>
    <t>Rácz Enikő Fanni</t>
  </si>
  <si>
    <t>Domak Kata</t>
  </si>
  <si>
    <t>Hersics Ramóna</t>
  </si>
  <si>
    <t>Kratancsik Dóra</t>
  </si>
  <si>
    <t>Hersics Patrícia</t>
  </si>
  <si>
    <t>Farkas Eszter</t>
  </si>
  <si>
    <t>Kolonics Attila</t>
  </si>
  <si>
    <t>Domak Dániel</t>
  </si>
  <si>
    <t>Varga Viktor</t>
  </si>
  <si>
    <t>Kuhinkó Zsolt</t>
  </si>
  <si>
    <t>Pálinkás Norbert</t>
  </si>
  <si>
    <t>Erdő Zoltán</t>
  </si>
  <si>
    <t>Füzesi Rajmund</t>
  </si>
  <si>
    <t>Richter Dorog</t>
  </si>
  <si>
    <t>Kovács János</t>
  </si>
  <si>
    <t>Ecker László</t>
  </si>
  <si>
    <t>Takács Ferenc</t>
  </si>
  <si>
    <t>Szegvári József</t>
  </si>
  <si>
    <t>Aranyosi Zoltán</t>
  </si>
  <si>
    <t>Radovics Mihály</t>
  </si>
  <si>
    <t>Bartók Szabolcs</t>
  </si>
  <si>
    <t>Hegedűs Sándor</t>
  </si>
  <si>
    <t>Égerházi László</t>
  </si>
  <si>
    <t>Siposné Rózsa Anita</t>
  </si>
  <si>
    <t>Zsolnai Marcell</t>
  </si>
  <si>
    <t>Bóka Zoltán</t>
  </si>
  <si>
    <t>Tóth Nikoletta</t>
  </si>
  <si>
    <t>Kispál Szandra</t>
  </si>
  <si>
    <t>Sipos Antal</t>
  </si>
  <si>
    <t>Papp Brigitta</t>
  </si>
  <si>
    <t>Rózsa László</t>
  </si>
  <si>
    <t>Kismárton Éva</t>
  </si>
  <si>
    <t>Király Anita</t>
  </si>
  <si>
    <t>Tótkomlós ÖTE Férfi</t>
  </si>
  <si>
    <t>Gilka Róbert</t>
  </si>
  <si>
    <t>Tószegi Sándor</t>
  </si>
  <si>
    <t>Bártfai Tibor</t>
  </si>
  <si>
    <t>Polónyi Csaba</t>
  </si>
  <si>
    <t>Füredi Viktor</t>
  </si>
  <si>
    <t>Szántó Gábor</t>
  </si>
  <si>
    <t>Garai Róbert</t>
  </si>
  <si>
    <t>Ravasz Szabolcs</t>
  </si>
  <si>
    <t>Tótkomlós ÖTE Női</t>
  </si>
  <si>
    <t>Szász Ildikó</t>
  </si>
  <si>
    <t>Halászné Mecsei Katalin</t>
  </si>
  <si>
    <t>Dobó Judit</t>
  </si>
  <si>
    <t>Varga Ágnes</t>
  </si>
  <si>
    <t>Vincze Szilvia</t>
  </si>
  <si>
    <t>Tomozi Anett</t>
  </si>
  <si>
    <t>Dobóné Deák Judith Erika</t>
  </si>
  <si>
    <t>Dobó Csilla</t>
  </si>
  <si>
    <t>Tiszanána Község Tűzoltó Egyesülete</t>
  </si>
  <si>
    <t>Lakatos Arturné</t>
  </si>
  <si>
    <t>M.Szücs Istvánné</t>
  </si>
  <si>
    <t>Belce Józsefné</t>
  </si>
  <si>
    <t>Blikhard Józsefné</t>
  </si>
  <si>
    <t>Besenyei Lászlóné</t>
  </si>
  <si>
    <t>Suba Józsefné</t>
  </si>
  <si>
    <t>Oroszné Blikhard Ágnes</t>
  </si>
  <si>
    <t>Kovács Andrea</t>
  </si>
  <si>
    <t>Újvári Annamária</t>
  </si>
  <si>
    <t>Juhász Gáborné Sallós Márta</t>
  </si>
  <si>
    <t>VÉRTESSOMLÓ ÖTE.</t>
  </si>
  <si>
    <t>Ruckenbrot- Bőhm Lívia</t>
  </si>
  <si>
    <t>Zippenfenig Nikolett</t>
  </si>
  <si>
    <t>Koller Vera</t>
  </si>
  <si>
    <t>Ficzere-Csorba Gabriella</t>
  </si>
  <si>
    <t>Králl Enikő</t>
  </si>
  <si>
    <t>Bús Edina</t>
  </si>
  <si>
    <t>Czakó Orsolya</t>
  </si>
  <si>
    <t>Juhász Anna Beáta</t>
  </si>
  <si>
    <t>Pék Andrea</t>
  </si>
  <si>
    <t>Zippenfenig Gergő</t>
  </si>
  <si>
    <t>Wohl Ákos</t>
  </si>
  <si>
    <t>Nagy Patrik</t>
  </si>
  <si>
    <t>Kovács Roland</t>
  </si>
  <si>
    <t>Geijer Szabolcs</t>
  </si>
  <si>
    <t>Batin Ábel</t>
  </si>
  <si>
    <t>Abasári Önkéntes Tűzoltó Egyesület férfi II.</t>
  </si>
  <si>
    <t>Vegyes</t>
  </si>
  <si>
    <t>Domsik János Kupa férfi kategória végeredménye  2017.</t>
  </si>
  <si>
    <t>Domsik János Kupa női kategória végeredménye  2017.</t>
  </si>
  <si>
    <t xml:space="preserve">Külföldi csapatok összesített értékelése 2017. </t>
  </si>
  <si>
    <t>Férfi</t>
  </si>
  <si>
    <t>Női</t>
  </si>
  <si>
    <t>Vértessomló ÖTE</t>
  </si>
  <si>
    <t>Vértessomló ÖTE.</t>
  </si>
  <si>
    <t>Pusztamonostor</t>
  </si>
  <si>
    <t>Szerbia</t>
  </si>
  <si>
    <t>Orom</t>
  </si>
  <si>
    <t>Domak Ádám</t>
  </si>
  <si>
    <t>Kutai Dávid Ferenc</t>
  </si>
  <si>
    <t>Abonyi Katalin</t>
  </si>
  <si>
    <t>Halálsz Dorka Kata</t>
  </si>
  <si>
    <t>Buutl Alexandra</t>
  </si>
  <si>
    <t>Horváth Krisztián</t>
  </si>
  <si>
    <t>Horváth Sándor István</t>
  </si>
  <si>
    <t>Freidenfeld Istvánné</t>
  </si>
  <si>
    <t>Molnárné Fehér Zita</t>
  </si>
  <si>
    <t>Pfiszterer Pál Zoltán</t>
  </si>
  <si>
    <t>Murányi Nimród</t>
  </si>
  <si>
    <t>Tromposch György</t>
  </si>
  <si>
    <t>Zink Gergely István</t>
  </si>
  <si>
    <t>Balassa Huller Vanessza</t>
  </si>
  <si>
    <t>Balogh Natália</t>
  </si>
  <si>
    <t>Bajsz Kinga Lilla</t>
  </si>
  <si>
    <t>Hóborné Iván bernadett</t>
  </si>
  <si>
    <t>Misi Máté Antal</t>
  </si>
  <si>
    <t>Krisztián Attila László</t>
  </si>
  <si>
    <t>Ádám Zsolt</t>
  </si>
  <si>
    <t>Schwahofer Tibor Károly</t>
  </si>
  <si>
    <t>Schwahofer Tamás István</t>
  </si>
  <si>
    <t>László Lilla</t>
  </si>
  <si>
    <t>Kocsis Ramóna</t>
  </si>
  <si>
    <t>Jens Anna</t>
  </si>
  <si>
    <t>Vass Annamária</t>
  </si>
  <si>
    <t>Kardos Veronika</t>
  </si>
  <si>
    <t>László Szilvia</t>
  </si>
  <si>
    <t>Györgyfi Diána</t>
  </si>
  <si>
    <t>László Judit</t>
  </si>
  <si>
    <t>Harnos Tamara</t>
  </si>
  <si>
    <t>Albert Evelin</t>
  </si>
  <si>
    <t>Bujdosó Gábor</t>
  </si>
  <si>
    <t>Földvári Áron</t>
  </si>
  <si>
    <t>Faragó Gábor</t>
  </si>
  <si>
    <t>Jenes Norbert</t>
  </si>
  <si>
    <t>Kovács József</t>
  </si>
  <si>
    <t>Györgyfi Máté</t>
  </si>
  <si>
    <t>Sulyok Péter</t>
  </si>
  <si>
    <t>Palócz Gábor</t>
  </si>
  <si>
    <t>Jenes Miklós</t>
  </si>
  <si>
    <t>Horváth Márk</t>
  </si>
  <si>
    <t>Németh Zsolt</t>
  </si>
  <si>
    <t>Muzslya ÖTE</t>
  </si>
  <si>
    <t>Haldi Nikoletta</t>
  </si>
  <si>
    <t>Szalma Elenóra</t>
  </si>
  <si>
    <t>Kátai Szimóna</t>
  </si>
  <si>
    <t>Varga Szintia</t>
  </si>
  <si>
    <t>Damjánovity Csilla</t>
  </si>
  <si>
    <t>Páger Szendi</t>
  </si>
  <si>
    <t>Márki Valentina</t>
  </si>
  <si>
    <t>Varga Tímea</t>
  </si>
  <si>
    <t>Horvát Inesz Lenke</t>
  </si>
  <si>
    <t>Köllő József Imre</t>
  </si>
  <si>
    <t>Horváth Tamás</t>
  </si>
  <si>
    <t>Szekius Bence József</t>
  </si>
  <si>
    <t>Lackó Roland</t>
  </si>
  <si>
    <t>Pesti Richárd</t>
  </si>
  <si>
    <t>Joó Martin</t>
  </si>
  <si>
    <t>Kádár Áron</t>
  </si>
  <si>
    <t>Dukai Richárd</t>
  </si>
  <si>
    <t>Domonkos Normen</t>
  </si>
  <si>
    <t>Tratyik Edvard</t>
  </si>
  <si>
    <t>Körmöci Dániel</t>
  </si>
  <si>
    <t>Cesko Márk</t>
  </si>
  <si>
    <t>Kiss Imre</t>
  </si>
  <si>
    <t>Fágyol György</t>
  </si>
  <si>
    <t>Marosvölgyi Péter Miklós</t>
  </si>
  <si>
    <t>Váradi Miklós Bálint</t>
  </si>
  <si>
    <t>Bartus Attila</t>
  </si>
  <si>
    <t>Fülöp  Béla Zsolt</t>
  </si>
  <si>
    <t>Fülöp Zsolt László</t>
  </si>
  <si>
    <t>Benkő Barnabás János</t>
  </si>
  <si>
    <t>Németh László Antal</t>
  </si>
  <si>
    <t>Csóka Zsolt</t>
  </si>
  <si>
    <t>Horváth Alexander Gyula</t>
  </si>
  <si>
    <t>Szaniszló Ádám</t>
  </si>
  <si>
    <t>IV.</t>
  </si>
  <si>
    <t>V.</t>
  </si>
  <si>
    <t>VI.</t>
  </si>
  <si>
    <t>VII.</t>
  </si>
  <si>
    <t>VIII.</t>
  </si>
  <si>
    <t>IX.</t>
  </si>
  <si>
    <t>X.</t>
  </si>
  <si>
    <t>X</t>
  </si>
  <si>
    <t>XI.</t>
  </si>
  <si>
    <t>XII.</t>
  </si>
  <si>
    <t>XIII.</t>
  </si>
  <si>
    <t>XIV.</t>
  </si>
  <si>
    <t>XV.</t>
  </si>
  <si>
    <t>Önkormányzati Tűzoltóság női kategória végeredménye  2017.</t>
  </si>
  <si>
    <t>Önkormányzati Tűzoltóság férfi kategória végeredménye  2017.</t>
  </si>
  <si>
    <t>ÖnkormányzatiTűzoltóság férfi kategória korponttal végeredménye  2017.</t>
  </si>
  <si>
    <t>Lét. tűo férfi kategória korponttal végeredménye  2017.</t>
  </si>
  <si>
    <t>ÖTe női kategória korponttal végeredménye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</si>
</sst>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5" x14ac:knownFonts="1">
    <font>
      <sz val="10"/>
      <name val="Arial"/>
      <family val="2"/>
      <charset val="238"/>
    </font>
    <font>
      <b/>
      <sz val="10"/>
      <name val="Arial CE"/>
      <family val="2"/>
      <charset val="238"/>
    </font>
    <font>
      <b/>
      <sz val="12"/>
      <color indexed="8"/>
      <name val="Times New Roman"/>
      <family val="1"/>
      <charset val="238"/>
    </font>
    <font>
      <sz val="11"/>
      <name val="Times New Roman"/>
      <family val="1"/>
      <charset val="238"/>
    </font>
    <font>
      <sz val="11"/>
      <color indexed="8"/>
      <name val="Times New Roman"/>
      <family val="1"/>
      <charset val="238"/>
    </font>
    <font>
      <b/>
      <sz val="11"/>
      <color indexed="8"/>
      <name val="Arial CE"/>
      <family val="2"/>
      <charset val="238"/>
    </font>
    <font>
      <sz val="10"/>
      <color indexed="8"/>
      <name val="Times New Roman"/>
      <family val="1"/>
      <charset val="238"/>
    </font>
    <font>
      <sz val="10"/>
      <name val="Times New Roman"/>
      <family val="1"/>
      <charset val="238"/>
    </font>
    <font>
      <b/>
      <sz val="9"/>
      <color indexed="21"/>
      <name val="Arial CE"/>
      <family val="2"/>
      <charset val="238"/>
    </font>
    <font>
      <b/>
      <sz val="10"/>
      <color indexed="21"/>
      <name val="Arial CE"/>
      <family val="2"/>
      <charset val="238"/>
    </font>
    <font>
      <sz val="10"/>
      <name val="Arial CE"/>
      <family val="2"/>
      <charset val="238"/>
    </font>
    <font>
      <b/>
      <i/>
      <sz val="10"/>
      <name val="Arial CE"/>
      <family val="2"/>
      <charset val="238"/>
    </font>
    <font>
      <sz val="10"/>
      <color indexed="10"/>
      <name val="Times New Roman"/>
      <family val="1"/>
      <charset val="238"/>
    </font>
    <font>
      <sz val="10"/>
      <color indexed="10"/>
      <name val="Arial"/>
      <family val="2"/>
      <charset val="238"/>
    </font>
    <font>
      <b/>
      <sz val="10"/>
      <color indexed="10"/>
      <name val="Arial CE"/>
      <family val="2"/>
      <charset val="238"/>
    </font>
    <font>
      <i/>
      <sz val="8"/>
      <name val="Arial CE"/>
      <family val="2"/>
      <charset val="238"/>
    </font>
    <font>
      <b/>
      <i/>
      <sz val="9"/>
      <name val="Arial CE"/>
      <family val="2"/>
      <charset val="238"/>
    </font>
    <font>
      <b/>
      <sz val="11"/>
      <name val="Arial CE"/>
      <family val="2"/>
      <charset val="238"/>
    </font>
    <font>
      <b/>
      <sz val="12"/>
      <name val="Arial CE"/>
      <family val="2"/>
      <charset val="238"/>
    </font>
    <font>
      <b/>
      <sz val="10"/>
      <color indexed="8"/>
      <name val="Times New Roman"/>
      <family val="1"/>
      <charset val="238"/>
    </font>
    <font>
      <b/>
      <sz val="9"/>
      <name val="Times New Roman"/>
      <family val="1"/>
      <charset val="238"/>
    </font>
    <font>
      <b/>
      <sz val="12"/>
      <name val="Times New Roman"/>
      <family val="1"/>
      <charset val="238"/>
    </font>
    <font>
      <b/>
      <u/>
      <sz val="12"/>
      <name val="Times New Roman"/>
      <family val="1"/>
      <charset val="238"/>
    </font>
    <font>
      <b/>
      <sz val="10"/>
      <name val="Times New Roman"/>
      <family val="1"/>
      <charset val="238"/>
    </font>
    <font>
      <b/>
      <sz val="8"/>
      <name val="Times New Roman"/>
      <family val="1"/>
      <charset val="238"/>
    </font>
    <font>
      <sz val="9"/>
      <name val="Times New Roman"/>
      <family val="1"/>
      <charset val="238"/>
    </font>
    <font>
      <sz val="8"/>
      <name val="Times New Roman"/>
      <family val="1"/>
      <charset val="238"/>
    </font>
    <font>
      <sz val="8"/>
      <name val="Arial"/>
      <family val="2"/>
      <charset val="238"/>
    </font>
    <font>
      <sz val="10"/>
      <name val="Arial"/>
      <family val="2"/>
      <charset val="238"/>
    </font>
    <font>
      <b/>
      <sz val="11"/>
      <name val="Arial"/>
      <family val="2"/>
      <charset val="238"/>
    </font>
    <font>
      <i/>
      <sz val="10"/>
      <name val="Times New Roman"/>
      <family val="1"/>
      <charset val="238"/>
    </font>
    <font>
      <sz val="9"/>
      <color rgb="FF000000"/>
      <name val="Verdana"/>
      <family val="2"/>
      <charset val="238"/>
    </font>
    <font>
      <b/>
      <sz val="9"/>
      <color rgb="FF000000"/>
      <name val="Verdana"/>
      <family val="2"/>
      <charset val="238"/>
    </font>
    <font>
      <sz val="9"/>
      <color rgb="FFFF0000"/>
      <name val="Verdana"/>
      <family val="2"/>
      <charset val="238"/>
    </font>
    <font>
      <sz val="10"/>
      <color rgb="FFFF0000"/>
      <name val="Times New Roman"/>
      <family val="1"/>
      <charset val="238"/>
    </font>
  </fonts>
  <fills count="18">
    <fill>
      <patternFill patternType="none"/>
    </fill>
    <fill>
      <patternFill patternType="gray125"/>
    </fill>
    <fill>
      <patternFill patternType="solid">
        <fgColor indexed="42"/>
        <bgColor indexed="27"/>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51"/>
        <bgColor indexed="13"/>
      </patternFill>
    </fill>
    <fill>
      <patternFill patternType="solid">
        <fgColor indexed="22"/>
        <bgColor indexed="31"/>
      </patternFill>
    </fill>
    <fill>
      <patternFill patternType="solid">
        <fgColor indexed="43"/>
        <bgColor indexed="26"/>
      </patternFill>
    </fill>
    <fill>
      <patternFill patternType="solid">
        <fgColor indexed="15"/>
        <bgColor indexed="35"/>
      </patternFill>
    </fill>
    <fill>
      <patternFill patternType="solid">
        <fgColor indexed="40"/>
        <bgColor indexed="49"/>
      </patternFill>
    </fill>
    <fill>
      <patternFill patternType="solid">
        <fgColor indexed="13"/>
        <bgColor indexed="34"/>
      </patternFill>
    </fill>
    <fill>
      <patternFill patternType="solid">
        <fgColor indexed="9"/>
        <bgColor indexed="26"/>
      </patternFill>
    </fill>
    <fill>
      <patternFill patternType="solid">
        <fgColor indexed="50"/>
        <bgColor indexed="31"/>
      </patternFill>
    </fill>
    <fill>
      <patternFill patternType="solid">
        <fgColor rgb="FFFFFFFF"/>
        <bgColor indexed="64"/>
      </patternFill>
    </fill>
    <fill>
      <patternFill patternType="solid">
        <fgColor rgb="FFEAF2FF"/>
        <bgColor indexed="64"/>
      </patternFill>
    </fill>
    <fill>
      <patternFill patternType="solid">
        <fgColor rgb="FFFFE48D"/>
        <bgColor indexed="64"/>
      </patternFill>
    </fill>
    <fill>
      <patternFill patternType="solid">
        <fgColor rgb="FF92D050"/>
        <bgColor indexed="64"/>
      </patternFill>
    </fill>
  </fills>
  <borders count="6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bottom style="double">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style="medium">
        <color indexed="64"/>
      </top>
      <bottom/>
      <diagonal/>
    </border>
    <border>
      <left style="medium">
        <color indexed="8"/>
      </left>
      <right style="thin">
        <color indexed="8"/>
      </right>
      <top style="medium">
        <color indexed="64"/>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bottom style="thin">
        <color indexed="8"/>
      </bottom>
      <diagonal/>
    </border>
    <border>
      <left style="thin">
        <color indexed="8"/>
      </left>
      <right style="thin">
        <color indexed="8"/>
      </right>
      <top/>
      <bottom style="medium">
        <color indexed="64"/>
      </bottom>
      <diagonal/>
    </border>
    <border>
      <left style="thin">
        <color indexed="64"/>
      </left>
      <right style="thin">
        <color indexed="64"/>
      </right>
      <top/>
      <bottom style="thin">
        <color indexed="64"/>
      </bottom>
      <diagonal/>
    </border>
    <border>
      <left style="thin">
        <color indexed="8"/>
      </left>
      <right style="medium">
        <color indexed="8"/>
      </right>
      <top/>
      <bottom style="medium">
        <color indexed="64"/>
      </bottom>
      <diagonal/>
    </border>
    <border>
      <left style="medium">
        <color indexed="8"/>
      </left>
      <right style="thin">
        <color indexed="8"/>
      </right>
      <top/>
      <bottom style="medium">
        <color indexed="64"/>
      </bottom>
      <diagonal/>
    </border>
    <border>
      <left style="thin">
        <color indexed="8"/>
      </left>
      <right style="medium">
        <color indexed="8"/>
      </right>
      <top style="thin">
        <color indexed="8"/>
      </top>
      <bottom style="medium">
        <color indexed="64"/>
      </bottom>
      <diagonal/>
    </border>
    <border>
      <left style="thin">
        <color indexed="64"/>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medium">
        <color indexed="8"/>
      </left>
      <right/>
      <top style="thin">
        <color indexed="8"/>
      </top>
      <bottom style="medium">
        <color indexed="64"/>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style="medium">
        <color indexed="8"/>
      </left>
      <right/>
      <top/>
      <bottom style="thin">
        <color indexed="8"/>
      </bottom>
      <diagonal/>
    </border>
    <border>
      <left/>
      <right style="thin">
        <color indexed="8"/>
      </right>
      <top style="thin">
        <color indexed="8"/>
      </top>
      <bottom style="medium">
        <color indexed="64"/>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8"/>
      </left>
      <right/>
      <top style="thin">
        <color indexed="8"/>
      </top>
      <bottom style="medium">
        <color indexed="64"/>
      </bottom>
      <diagonal/>
    </border>
    <border>
      <left/>
      <right style="thin">
        <color indexed="8"/>
      </right>
      <top/>
      <bottom style="medium">
        <color indexed="64"/>
      </bottom>
      <diagonal/>
    </border>
    <border>
      <left style="medium">
        <color indexed="8"/>
      </left>
      <right/>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medium">
        <color indexed="64"/>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medium">
        <color indexed="8"/>
      </top>
      <bottom style="medium">
        <color indexed="64"/>
      </bottom>
      <diagonal/>
    </border>
    <border>
      <left style="medium">
        <color indexed="8"/>
      </left>
      <right/>
      <top style="medium">
        <color indexed="64"/>
      </top>
      <bottom style="thin">
        <color indexed="8"/>
      </bottom>
      <diagonal/>
    </border>
    <border>
      <left style="medium">
        <color indexed="8"/>
      </left>
      <right/>
      <top style="medium">
        <color indexed="8"/>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medium">
        <color indexed="64"/>
      </bottom>
      <diagonal/>
    </border>
    <border>
      <left/>
      <right/>
      <top/>
      <bottom style="medium">
        <color indexed="8"/>
      </bottom>
      <diagonal/>
    </border>
    <border>
      <left style="thin">
        <color indexed="8"/>
      </left>
      <right style="thin">
        <color indexed="8"/>
      </right>
      <top style="medium">
        <color indexed="8"/>
      </top>
      <bottom/>
      <diagonal/>
    </border>
    <border>
      <left style="thin">
        <color indexed="8"/>
      </left>
      <right style="medium">
        <color indexed="8"/>
      </right>
      <top/>
      <bottom/>
      <diagonal/>
    </border>
    <border>
      <left style="medium">
        <color indexed="8"/>
      </left>
      <right style="thin">
        <color indexed="8"/>
      </right>
      <top/>
      <bottom/>
      <diagonal/>
    </border>
    <border>
      <left style="thin">
        <color indexed="8"/>
      </left>
      <right style="medium">
        <color indexed="8"/>
      </right>
      <top style="medium">
        <color indexed="8"/>
      </top>
      <bottom/>
      <diagonal/>
    </border>
    <border>
      <left/>
      <right style="dotted">
        <color rgb="FFCCCCCC"/>
      </right>
      <top/>
      <bottom style="dotted">
        <color rgb="FFCCCCCC"/>
      </bottom>
      <diagonal/>
    </border>
    <border>
      <left/>
      <right style="dotted">
        <color rgb="FFCCCCCC"/>
      </right>
      <top/>
      <bottom/>
      <diagonal/>
    </border>
  </borders>
  <cellStyleXfs count="1">
    <xf numFmtId="0" fontId="0" fillId="0" borderId="0"/>
  </cellStyleXfs>
  <cellXfs count="276">
    <xf numFmtId="0" fontId="0" fillId="0" borderId="0" xfId="0"/>
    <xf numFmtId="0" fontId="0" fillId="0" borderId="0" xfId="0" applyAlignment="1">
      <alignment horizontal="center"/>
    </xf>
    <xf numFmtId="0" fontId="1" fillId="9" borderId="1" xfId="0" applyFont="1" applyFill="1" applyBorder="1" applyAlignment="1">
      <alignment horizontal="center"/>
    </xf>
    <xf numFmtId="0" fontId="2" fillId="0" borderId="1" xfId="0" applyFont="1" applyBorder="1" applyAlignment="1">
      <alignment horizontal="center"/>
    </xf>
    <xf numFmtId="49" fontId="3" fillId="8" borderId="2" xfId="0" applyNumberFormat="1" applyFont="1" applyFill="1" applyBorder="1" applyAlignment="1" applyProtection="1">
      <alignment horizontal="center" vertical="center"/>
      <protection locked="0"/>
    </xf>
    <xf numFmtId="1" fontId="4" fillId="3" borderId="2" xfId="0" applyNumberFormat="1" applyFont="1" applyFill="1" applyBorder="1" applyAlignment="1" applyProtection="1">
      <alignment horizontal="center"/>
      <protection locked="0"/>
    </xf>
    <xf numFmtId="1" fontId="5" fillId="10" borderId="2" xfId="0" applyNumberFormat="1" applyFont="1" applyFill="1" applyBorder="1" applyAlignment="1" applyProtection="1">
      <protection locked="0"/>
    </xf>
    <xf numFmtId="0" fontId="1" fillId="9" borderId="3" xfId="0" applyFont="1" applyFill="1" applyBorder="1" applyAlignment="1" applyProtection="1">
      <alignment horizontal="center"/>
      <protection locked="0"/>
    </xf>
    <xf numFmtId="0" fontId="6" fillId="0" borderId="3" xfId="0" applyFont="1" applyBorder="1" applyAlignment="1">
      <alignment horizontal="center"/>
    </xf>
    <xf numFmtId="0" fontId="3" fillId="2" borderId="2" xfId="0" applyFont="1" applyFill="1" applyBorder="1" applyAlignment="1" applyProtection="1">
      <alignment horizontal="center" vertical="center"/>
      <protection locked="0"/>
    </xf>
    <xf numFmtId="20" fontId="7" fillId="0" borderId="2" xfId="0" applyNumberFormat="1" applyFont="1" applyFill="1" applyBorder="1" applyAlignment="1" applyProtection="1">
      <alignment horizontal="center"/>
      <protection locked="0"/>
    </xf>
    <xf numFmtId="0" fontId="1" fillId="0" borderId="2" xfId="0" applyFont="1" applyFill="1" applyBorder="1" applyAlignment="1" applyProtection="1">
      <protection locked="0"/>
    </xf>
    <xf numFmtId="0" fontId="8" fillId="10" borderId="3" xfId="0" applyFont="1" applyFill="1" applyBorder="1" applyAlignment="1">
      <alignment horizontal="center"/>
    </xf>
    <xf numFmtId="0" fontId="9" fillId="10" borderId="4" xfId="0" applyFont="1" applyFill="1" applyBorder="1" applyAlignment="1">
      <alignment horizontal="center"/>
    </xf>
    <xf numFmtId="0" fontId="9" fillId="10" borderId="3" xfId="0" applyFont="1" applyFill="1" applyBorder="1" applyAlignment="1">
      <alignment horizontal="center"/>
    </xf>
    <xf numFmtId="0" fontId="10" fillId="10" borderId="3" xfId="0" applyFont="1" applyFill="1" applyBorder="1" applyAlignment="1">
      <alignment horizontal="center"/>
    </xf>
    <xf numFmtId="0" fontId="11" fillId="10" borderId="5" xfId="0" applyFont="1" applyFill="1" applyBorder="1" applyAlignment="1">
      <alignment horizontal="center"/>
    </xf>
    <xf numFmtId="1" fontId="0" fillId="2" borderId="0" xfId="0" applyNumberFormat="1" applyFill="1" applyBorder="1" applyAlignment="1" applyProtection="1">
      <alignment horizontal="center"/>
      <protection locked="0"/>
    </xf>
    <xf numFmtId="0" fontId="14" fillId="7" borderId="6" xfId="0" applyFont="1" applyFill="1" applyBorder="1" applyAlignment="1">
      <alignment horizontal="center"/>
    </xf>
    <xf numFmtId="0" fontId="11" fillId="10" borderId="7" xfId="0" applyFont="1" applyFill="1" applyBorder="1" applyAlignment="1">
      <alignment horizontal="center"/>
    </xf>
    <xf numFmtId="1" fontId="0" fillId="2" borderId="8" xfId="0" applyNumberFormat="1" applyFill="1" applyBorder="1" applyAlignment="1" applyProtection="1">
      <alignment horizontal="center"/>
      <protection locked="0"/>
    </xf>
    <xf numFmtId="0" fontId="14" fillId="7" borderId="9" xfId="0" applyFont="1" applyFill="1" applyBorder="1" applyAlignment="1">
      <alignment horizontal="center"/>
    </xf>
    <xf numFmtId="0" fontId="15" fillId="10" borderId="5" xfId="0" applyFont="1" applyFill="1" applyBorder="1" applyAlignment="1">
      <alignment horizontal="center"/>
    </xf>
    <xf numFmtId="0" fontId="16" fillId="10" borderId="5" xfId="0" applyFont="1" applyFill="1" applyBorder="1" applyAlignment="1">
      <alignment horizontal="center"/>
    </xf>
    <xf numFmtId="0" fontId="0" fillId="10" borderId="5" xfId="0" applyFill="1" applyBorder="1" applyAlignment="1">
      <alignment horizontal="center"/>
    </xf>
    <xf numFmtId="0" fontId="0" fillId="10" borderId="0" xfId="0" applyFill="1" applyBorder="1" applyAlignment="1">
      <alignment horizontal="center"/>
    </xf>
    <xf numFmtId="0" fontId="0" fillId="10" borderId="6" xfId="0" applyFill="1" applyBorder="1" applyAlignment="1">
      <alignment horizontal="center"/>
    </xf>
    <xf numFmtId="0" fontId="0" fillId="10" borderId="5" xfId="0" applyFill="1" applyBorder="1"/>
    <xf numFmtId="0" fontId="17" fillId="10" borderId="0" xfId="0" applyFont="1" applyFill="1" applyBorder="1" applyAlignment="1">
      <alignment horizontal="right"/>
    </xf>
    <xf numFmtId="1" fontId="18" fillId="10" borderId="0" xfId="0" applyNumberFormat="1" applyFont="1" applyFill="1" applyBorder="1" applyAlignment="1">
      <alignment horizontal="center"/>
    </xf>
    <xf numFmtId="0" fontId="18" fillId="10" borderId="0" xfId="0" applyFont="1" applyFill="1" applyBorder="1" applyAlignment="1">
      <alignment horizontal="center"/>
    </xf>
    <xf numFmtId="0" fontId="1" fillId="10" borderId="0" xfId="0" applyFont="1" applyFill="1" applyBorder="1" applyAlignment="1">
      <alignment horizontal="right"/>
    </xf>
    <xf numFmtId="1" fontId="14" fillId="0" borderId="2" xfId="0" applyNumberFormat="1" applyFont="1" applyFill="1" applyBorder="1" applyAlignment="1" applyProtection="1">
      <alignment horizontal="center"/>
      <protection locked="0"/>
    </xf>
    <xf numFmtId="0" fontId="0" fillId="10" borderId="10" xfId="0" applyFill="1" applyBorder="1"/>
    <xf numFmtId="0" fontId="17" fillId="10" borderId="11" xfId="0" applyFont="1" applyFill="1" applyBorder="1" applyAlignment="1">
      <alignment horizontal="right"/>
    </xf>
    <xf numFmtId="0" fontId="18" fillId="10" borderId="11" xfId="0" applyFont="1" applyFill="1" applyBorder="1" applyAlignment="1">
      <alignment horizontal="center"/>
    </xf>
    <xf numFmtId="0" fontId="0" fillId="10" borderId="11" xfId="0" applyFill="1" applyBorder="1" applyAlignment="1">
      <alignment horizontal="center"/>
    </xf>
    <xf numFmtId="0" fontId="0" fillId="10" borderId="12" xfId="0" applyFill="1" applyBorder="1" applyAlignment="1">
      <alignment horizontal="center"/>
    </xf>
    <xf numFmtId="0" fontId="0" fillId="11" borderId="0" xfId="0" applyFill="1" applyAlignment="1">
      <alignment horizontal="center"/>
    </xf>
    <xf numFmtId="0" fontId="2" fillId="0" borderId="1" xfId="0" applyFont="1" applyFill="1" applyBorder="1" applyAlignment="1">
      <alignment horizontal="center" vertical="top" wrapText="1"/>
    </xf>
    <xf numFmtId="0" fontId="12" fillId="0" borderId="0" xfId="0" applyFont="1" applyFill="1" applyBorder="1" applyAlignment="1">
      <alignment vertical="center"/>
    </xf>
    <xf numFmtId="1" fontId="13" fillId="0" borderId="0" xfId="0" applyNumberFormat="1" applyFont="1" applyAlignment="1">
      <alignment horizontal="center"/>
    </xf>
    <xf numFmtId="1" fontId="14" fillId="7" borderId="6" xfId="0" applyNumberFormat="1" applyFont="1" applyFill="1" applyBorder="1" applyAlignment="1">
      <alignment horizontal="center"/>
    </xf>
    <xf numFmtId="1" fontId="14" fillId="7" borderId="9" xfId="0" applyNumberFormat="1" applyFont="1" applyFill="1" applyBorder="1" applyAlignment="1">
      <alignment horizontal="center"/>
    </xf>
    <xf numFmtId="0" fontId="12" fillId="0" borderId="0" xfId="0" applyFont="1" applyBorder="1" applyAlignment="1">
      <alignment horizontal="left" vertical="top" wrapText="1"/>
    </xf>
    <xf numFmtId="0" fontId="18" fillId="12" borderId="1" xfId="0" applyFont="1" applyFill="1" applyBorder="1" applyAlignment="1" applyProtection="1">
      <alignment horizontal="center"/>
      <protection locked="0"/>
    </xf>
    <xf numFmtId="1" fontId="13" fillId="0" borderId="0" xfId="0" applyNumberFormat="1" applyFont="1" applyFill="1" applyBorder="1" applyAlignment="1" applyProtection="1">
      <alignment horizontal="center"/>
      <protection locked="0"/>
    </xf>
    <xf numFmtId="1" fontId="13" fillId="0" borderId="8" xfId="0" applyNumberFormat="1" applyFont="1" applyFill="1" applyBorder="1" applyAlignment="1" applyProtection="1">
      <alignment horizontal="center"/>
      <protection locked="0"/>
    </xf>
    <xf numFmtId="0" fontId="7" fillId="0" borderId="0" xfId="0" applyFont="1" applyFill="1" applyBorder="1" applyAlignment="1">
      <alignment vertical="center"/>
    </xf>
    <xf numFmtId="0" fontId="9" fillId="10" borderId="1" xfId="0" applyFont="1" applyFill="1" applyBorder="1" applyAlignment="1">
      <alignment horizontal="center"/>
    </xf>
    <xf numFmtId="0" fontId="19" fillId="0" borderId="1" xfId="0" applyFont="1" applyBorder="1" applyAlignment="1">
      <alignment horizontal="center"/>
    </xf>
    <xf numFmtId="0" fontId="17" fillId="12" borderId="13" xfId="0" applyFont="1" applyFill="1" applyBorder="1" applyAlignment="1" applyProtection="1">
      <alignment horizontal="center"/>
      <protection locked="0"/>
    </xf>
    <xf numFmtId="0" fontId="16" fillId="12" borderId="10" xfId="0" applyFont="1" applyFill="1" applyBorder="1" applyAlignment="1" applyProtection="1">
      <alignment horizontal="center"/>
      <protection locked="0"/>
    </xf>
    <xf numFmtId="0" fontId="0" fillId="12" borderId="0" xfId="0" applyFill="1" applyBorder="1" applyAlignment="1" applyProtection="1">
      <alignment horizontal="left"/>
      <protection locked="0"/>
    </xf>
    <xf numFmtId="1" fontId="0" fillId="12" borderId="0" xfId="0" applyNumberFormat="1" applyFill="1" applyBorder="1" applyAlignment="1" applyProtection="1">
      <alignment horizontal="center"/>
      <protection locked="0"/>
    </xf>
    <xf numFmtId="0" fontId="0" fillId="12" borderId="8" xfId="0" applyFill="1" applyBorder="1" applyAlignment="1" applyProtection="1">
      <alignment horizontal="left"/>
      <protection locked="0"/>
    </xf>
    <xf numFmtId="1" fontId="0" fillId="12" borderId="8" xfId="0" applyNumberFormat="1" applyFill="1" applyBorder="1" applyAlignment="1" applyProtection="1">
      <alignment horizontal="center"/>
      <protection locked="0"/>
    </xf>
    <xf numFmtId="0" fontId="0" fillId="0" borderId="0" xfId="0" applyNumberFormat="1" applyProtection="1"/>
    <xf numFmtId="0" fontId="22" fillId="0" borderId="0" xfId="0" applyNumberFormat="1" applyFont="1" applyAlignment="1" applyProtection="1">
      <alignment horizontal="center"/>
      <protection locked="0"/>
    </xf>
    <xf numFmtId="0" fontId="23" fillId="0" borderId="0" xfId="0" applyNumberFormat="1" applyFont="1" applyFill="1" applyBorder="1" applyAlignment="1" applyProtection="1">
      <alignment horizontal="center"/>
    </xf>
    <xf numFmtId="0" fontId="20" fillId="0" borderId="0" xfId="0" applyNumberFormat="1" applyFont="1" applyFill="1" applyBorder="1" applyAlignment="1" applyProtection="1">
      <alignment horizontal="center"/>
    </xf>
    <xf numFmtId="0" fontId="23" fillId="0" borderId="0"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protection locked="0"/>
    </xf>
    <xf numFmtId="0" fontId="7" fillId="0" borderId="0" xfId="0" applyNumberFormat="1" applyFont="1" applyFill="1" applyBorder="1" applyAlignment="1" applyProtection="1">
      <alignment horizontal="center"/>
    </xf>
    <xf numFmtId="0" fontId="7" fillId="4" borderId="2" xfId="0" applyNumberFormat="1" applyFont="1" applyFill="1" applyBorder="1" applyAlignment="1" applyProtection="1">
      <alignment horizontal="center"/>
    </xf>
    <xf numFmtId="0" fontId="7" fillId="0" borderId="2" xfId="0" applyNumberFormat="1" applyFont="1" applyFill="1" applyBorder="1" applyAlignment="1" applyProtection="1">
      <alignment horizontal="center"/>
      <protection locked="0"/>
    </xf>
    <xf numFmtId="0" fontId="10" fillId="0" borderId="0" xfId="0" applyNumberFormat="1" applyFont="1" applyFill="1" applyBorder="1" applyProtection="1"/>
    <xf numFmtId="0" fontId="0" fillId="0" borderId="0" xfId="0" applyAlignment="1">
      <alignment horizontal="left"/>
    </xf>
    <xf numFmtId="1" fontId="13" fillId="0" borderId="14" xfId="0" applyNumberFormat="1" applyFont="1" applyFill="1" applyBorder="1" applyAlignment="1" applyProtection="1">
      <alignment horizontal="center"/>
      <protection locked="0"/>
    </xf>
    <xf numFmtId="49" fontId="7" fillId="0" borderId="15" xfId="0" applyNumberFormat="1" applyFont="1" applyFill="1" applyBorder="1" applyAlignment="1" applyProtection="1">
      <alignment horizontal="center"/>
    </xf>
    <xf numFmtId="0" fontId="7" fillId="0" borderId="16" xfId="0" applyNumberFormat="1" applyFont="1" applyFill="1" applyBorder="1" applyAlignment="1" applyProtection="1">
      <alignment horizontal="left"/>
    </xf>
    <xf numFmtId="0" fontId="7" fillId="0" borderId="16" xfId="0" applyFont="1" applyFill="1" applyBorder="1" applyAlignment="1">
      <alignment horizontal="left"/>
    </xf>
    <xf numFmtId="0" fontId="7" fillId="0" borderId="16" xfId="0" applyNumberFormat="1" applyFont="1" applyFill="1" applyBorder="1" applyProtection="1"/>
    <xf numFmtId="0" fontId="7" fillId="4" borderId="15" xfId="0" applyNumberFormat="1" applyFont="1" applyFill="1" applyBorder="1" applyAlignment="1" applyProtection="1">
      <alignment horizontal="center"/>
    </xf>
    <xf numFmtId="0" fontId="23" fillId="5" borderId="17" xfId="0" applyNumberFormat="1" applyFont="1" applyFill="1" applyBorder="1" applyAlignment="1" applyProtection="1">
      <alignment horizontal="center" vertical="center"/>
    </xf>
    <xf numFmtId="0" fontId="23" fillId="5" borderId="18" xfId="0" applyNumberFormat="1" applyFont="1" applyFill="1" applyBorder="1" applyAlignment="1" applyProtection="1">
      <alignment vertical="center"/>
    </xf>
    <xf numFmtId="0" fontId="24" fillId="5" borderId="18" xfId="0" applyNumberFormat="1" applyFont="1" applyFill="1" applyBorder="1" applyAlignment="1" applyProtection="1">
      <alignment horizontal="center" vertical="center"/>
    </xf>
    <xf numFmtId="0" fontId="23" fillId="5" borderId="19" xfId="0" applyNumberFormat="1" applyFont="1" applyFill="1" applyBorder="1" applyAlignment="1" applyProtection="1">
      <alignment horizontal="center"/>
    </xf>
    <xf numFmtId="0" fontId="23" fillId="5" borderId="20" xfId="0" applyNumberFormat="1" applyFont="1" applyFill="1" applyBorder="1" applyAlignment="1" applyProtection="1">
      <alignment horizontal="center"/>
    </xf>
    <xf numFmtId="49" fontId="7" fillId="0" borderId="21" xfId="0" applyNumberFormat="1" applyFont="1" applyFill="1" applyBorder="1" applyAlignment="1" applyProtection="1">
      <alignment horizontal="center"/>
    </xf>
    <xf numFmtId="0" fontId="7" fillId="4" borderId="21" xfId="0" applyNumberFormat="1" applyFont="1" applyFill="1" applyBorder="1" applyAlignment="1" applyProtection="1">
      <alignment horizontal="center"/>
    </xf>
    <xf numFmtId="0" fontId="7" fillId="0" borderId="21" xfId="0" applyNumberFormat="1" applyFont="1" applyFill="1" applyBorder="1" applyAlignment="1" applyProtection="1">
      <alignment horizontal="center"/>
      <protection locked="0"/>
    </xf>
    <xf numFmtId="0" fontId="7" fillId="0" borderId="22" xfId="0" applyNumberFormat="1" applyFont="1" applyFill="1" applyBorder="1" applyAlignment="1" applyProtection="1">
      <alignment horizontal="center"/>
      <protection locked="0"/>
    </xf>
    <xf numFmtId="2" fontId="7" fillId="0" borderId="21" xfId="0" applyNumberFormat="1" applyFont="1" applyFill="1" applyBorder="1" applyAlignment="1" applyProtection="1">
      <alignment horizontal="center"/>
      <protection locked="0"/>
    </xf>
    <xf numFmtId="2" fontId="23" fillId="5" borderId="23" xfId="0" applyNumberFormat="1" applyFont="1" applyFill="1" applyBorder="1" applyAlignment="1" applyProtection="1">
      <alignment horizontal="center"/>
    </xf>
    <xf numFmtId="0" fontId="23" fillId="5" borderId="24" xfId="0" applyNumberFormat="1" applyFont="1" applyFill="1" applyBorder="1" applyAlignment="1" applyProtection="1">
      <alignment horizontal="center"/>
    </xf>
    <xf numFmtId="0" fontId="7" fillId="0" borderId="25" xfId="0" applyNumberFormat="1" applyFont="1" applyFill="1" applyBorder="1" applyProtection="1"/>
    <xf numFmtId="0" fontId="7" fillId="0" borderId="16" xfId="0" applyFont="1" applyFill="1" applyBorder="1" applyAlignment="1">
      <alignment horizontal="left" vertical="top" wrapText="1"/>
    </xf>
    <xf numFmtId="0" fontId="25" fillId="0" borderId="16" xfId="0" applyFont="1" applyFill="1" applyBorder="1" applyAlignment="1">
      <alignment horizontal="left" vertical="top" wrapText="1"/>
    </xf>
    <xf numFmtId="0" fontId="25" fillId="0" borderId="16" xfId="0" applyFont="1" applyFill="1" applyBorder="1" applyAlignment="1">
      <alignment horizontal="left"/>
    </xf>
    <xf numFmtId="0" fontId="7" fillId="0" borderId="26" xfId="0" applyNumberFormat="1" applyFont="1" applyFill="1" applyBorder="1" applyProtection="1"/>
    <xf numFmtId="0" fontId="23" fillId="5" borderId="27" xfId="0" applyNumberFormat="1" applyFont="1" applyFill="1" applyBorder="1" applyAlignment="1" applyProtection="1">
      <alignment horizontal="center" vertical="center"/>
    </xf>
    <xf numFmtId="0" fontId="23" fillId="5" borderId="28" xfId="0" applyNumberFormat="1" applyFont="1" applyFill="1" applyBorder="1" applyAlignment="1" applyProtection="1">
      <alignment vertical="center"/>
    </xf>
    <xf numFmtId="0" fontId="24" fillId="6" borderId="29" xfId="0" applyNumberFormat="1" applyFont="1" applyFill="1" applyBorder="1" applyAlignment="1" applyProtection="1">
      <alignment horizontal="center" vertical="center"/>
    </xf>
    <xf numFmtId="0" fontId="24" fillId="5" borderId="28" xfId="0" applyNumberFormat="1" applyFont="1" applyFill="1" applyBorder="1" applyAlignment="1" applyProtection="1">
      <alignment horizontal="center" vertical="center"/>
    </xf>
    <xf numFmtId="49" fontId="7" fillId="0" borderId="30" xfId="0" applyNumberFormat="1" applyFont="1" applyFill="1" applyBorder="1" applyAlignment="1" applyProtection="1">
      <alignment horizontal="center"/>
    </xf>
    <xf numFmtId="0" fontId="7" fillId="0" borderId="10" xfId="0" applyNumberFormat="1" applyFont="1" applyFill="1" applyBorder="1" applyAlignment="1" applyProtection="1">
      <alignment horizontal="center"/>
      <protection locked="0"/>
    </xf>
    <xf numFmtId="0" fontId="7" fillId="0" borderId="31" xfId="0" applyNumberFormat="1" applyFont="1" applyFill="1" applyBorder="1" applyAlignment="1" applyProtection="1">
      <alignment horizontal="center"/>
      <protection locked="0"/>
    </xf>
    <xf numFmtId="0" fontId="7" fillId="0" borderId="16" xfId="0" applyNumberFormat="1" applyFont="1" applyFill="1" applyBorder="1" applyAlignment="1" applyProtection="1">
      <alignment horizontal="center"/>
      <protection locked="0"/>
    </xf>
    <xf numFmtId="0" fontId="7" fillId="0" borderId="26" xfId="0" applyNumberFormat="1" applyFont="1" applyFill="1" applyBorder="1" applyAlignment="1" applyProtection="1">
      <alignment horizontal="center"/>
      <protection locked="0"/>
    </xf>
    <xf numFmtId="2" fontId="23" fillId="5" borderId="32" xfId="0" applyNumberFormat="1" applyFont="1" applyFill="1" applyBorder="1" applyAlignment="1" applyProtection="1">
      <alignment horizontal="center"/>
    </xf>
    <xf numFmtId="0" fontId="7" fillId="0" borderId="33" xfId="0" applyNumberFormat="1" applyFont="1" applyFill="1" applyBorder="1" applyAlignment="1" applyProtection="1">
      <alignment horizontal="center"/>
      <protection locked="0"/>
    </xf>
    <xf numFmtId="0" fontId="7" fillId="0" borderId="34" xfId="0" applyNumberFormat="1" applyFont="1" applyFill="1" applyBorder="1" applyAlignment="1" applyProtection="1">
      <alignment horizontal="center"/>
      <protection locked="0"/>
    </xf>
    <xf numFmtId="0" fontId="24" fillId="13" borderId="18" xfId="0" applyNumberFormat="1" applyFont="1" applyFill="1" applyBorder="1" applyAlignment="1" applyProtection="1">
      <alignment horizontal="center" vertical="center"/>
    </xf>
    <xf numFmtId="0" fontId="24" fillId="13" borderId="28" xfId="0" applyNumberFormat="1" applyFont="1" applyFill="1" applyBorder="1" applyAlignment="1" applyProtection="1">
      <alignment horizontal="center" vertical="center"/>
    </xf>
    <xf numFmtId="2" fontId="29" fillId="0" borderId="16" xfId="0" applyNumberFormat="1" applyFont="1" applyBorder="1" applyProtection="1"/>
    <xf numFmtId="2" fontId="23" fillId="5" borderId="12" xfId="0" applyNumberFormat="1" applyFont="1" applyFill="1" applyBorder="1" applyAlignment="1" applyProtection="1">
      <alignment horizontal="center"/>
    </xf>
    <xf numFmtId="2" fontId="23" fillId="5" borderId="11" xfId="0" applyNumberFormat="1" applyFont="1" applyFill="1" applyBorder="1" applyAlignment="1" applyProtection="1">
      <alignment horizontal="center"/>
    </xf>
    <xf numFmtId="2" fontId="23" fillId="5" borderId="35" xfId="0" applyNumberFormat="1" applyFont="1" applyFill="1" applyBorder="1" applyAlignment="1" applyProtection="1">
      <alignment horizontal="center"/>
    </xf>
    <xf numFmtId="2" fontId="29" fillId="0" borderId="26" xfId="0" applyNumberFormat="1" applyFont="1" applyBorder="1" applyProtection="1"/>
    <xf numFmtId="0" fontId="12" fillId="0" borderId="0" xfId="0" applyFont="1" applyFill="1" applyBorder="1" applyAlignment="1">
      <alignment horizontal="left" vertical="top" wrapText="1"/>
    </xf>
    <xf numFmtId="2" fontId="24" fillId="6" borderId="23" xfId="0" applyNumberFormat="1" applyFont="1" applyFill="1" applyBorder="1" applyAlignment="1" applyProtection="1">
      <alignment horizontal="center" vertical="center"/>
    </xf>
    <xf numFmtId="2" fontId="7" fillId="0" borderId="3" xfId="0" applyNumberFormat="1" applyFont="1" applyFill="1" applyBorder="1" applyAlignment="1" applyProtection="1">
      <alignment horizontal="center"/>
      <protection locked="0"/>
    </xf>
    <xf numFmtId="2" fontId="7" fillId="0" borderId="2" xfId="0" applyNumberFormat="1" applyFont="1" applyFill="1" applyBorder="1" applyAlignment="1" applyProtection="1">
      <alignment horizontal="center"/>
      <protection locked="0"/>
    </xf>
    <xf numFmtId="2" fontId="10" fillId="0" borderId="0" xfId="0" applyNumberFormat="1" applyFont="1" applyFill="1" applyBorder="1" applyProtection="1"/>
    <xf numFmtId="2" fontId="0" fillId="0" borderId="0" xfId="0" applyNumberFormat="1" applyProtection="1"/>
    <xf numFmtId="2" fontId="7" fillId="0" borderId="26" xfId="0" applyNumberFormat="1" applyFont="1" applyFill="1" applyBorder="1" applyAlignment="1" applyProtection="1">
      <alignment horizontal="center"/>
      <protection locked="0"/>
    </xf>
    <xf numFmtId="2" fontId="7" fillId="0" borderId="16" xfId="0" applyNumberFormat="1" applyFont="1" applyFill="1" applyBorder="1" applyAlignment="1" applyProtection="1">
      <alignment horizontal="center"/>
      <protection locked="0"/>
    </xf>
    <xf numFmtId="49" fontId="12" fillId="0" borderId="12" xfId="0" applyNumberFormat="1" applyFont="1" applyFill="1" applyBorder="1" applyAlignment="1" applyProtection="1">
      <alignment horizontal="center"/>
    </xf>
    <xf numFmtId="1" fontId="24" fillId="6" borderId="29" xfId="0" applyNumberFormat="1" applyFont="1" applyFill="1" applyBorder="1" applyAlignment="1" applyProtection="1">
      <alignment horizontal="center" vertical="center"/>
    </xf>
    <xf numFmtId="1" fontId="10" fillId="0" borderId="0" xfId="0" applyNumberFormat="1" applyFont="1" applyFill="1" applyBorder="1" applyProtection="1"/>
    <xf numFmtId="1" fontId="0" fillId="0" borderId="0" xfId="0" applyNumberFormat="1" applyProtection="1"/>
    <xf numFmtId="2" fontId="7" fillId="0" borderId="12" xfId="0" applyNumberFormat="1" applyFont="1" applyFill="1" applyBorder="1" applyAlignment="1" applyProtection="1">
      <alignment horizontal="center"/>
    </xf>
    <xf numFmtId="1" fontId="7" fillId="0" borderId="12" xfId="0" applyNumberFormat="1" applyFont="1" applyFill="1" applyBorder="1" applyAlignment="1" applyProtection="1">
      <alignment horizontal="center"/>
    </xf>
    <xf numFmtId="2" fontId="7" fillId="0" borderId="36" xfId="0" applyNumberFormat="1" applyFont="1" applyFill="1" applyBorder="1" applyAlignment="1" applyProtection="1">
      <alignment horizontal="center"/>
    </xf>
    <xf numFmtId="1" fontId="7" fillId="0" borderId="36" xfId="0" applyNumberFormat="1" applyFont="1" applyFill="1" applyBorder="1" applyAlignment="1" applyProtection="1">
      <alignment horizontal="center"/>
    </xf>
    <xf numFmtId="2" fontId="7" fillId="0" borderId="6" xfId="0" applyNumberFormat="1" applyFont="1" applyFill="1" applyBorder="1" applyAlignment="1" applyProtection="1">
      <alignment horizontal="center"/>
    </xf>
    <xf numFmtId="1" fontId="7" fillId="0" borderId="6" xfId="0" applyNumberFormat="1" applyFont="1" applyFill="1" applyBorder="1" applyAlignment="1" applyProtection="1">
      <alignment horizontal="center"/>
    </xf>
    <xf numFmtId="2" fontId="7" fillId="0" borderId="16" xfId="0" applyNumberFormat="1" applyFont="1" applyFill="1" applyBorder="1" applyAlignment="1" applyProtection="1">
      <alignment horizontal="center"/>
    </xf>
    <xf numFmtId="1" fontId="7" fillId="0" borderId="16" xfId="0" applyNumberFormat="1" applyFont="1" applyFill="1" applyBorder="1" applyAlignment="1" applyProtection="1">
      <alignment horizontal="center"/>
    </xf>
    <xf numFmtId="1" fontId="7" fillId="0" borderId="33" xfId="0" applyNumberFormat="1" applyFont="1" applyFill="1" applyBorder="1" applyAlignment="1" applyProtection="1">
      <alignment horizontal="center"/>
      <protection locked="0"/>
    </xf>
    <xf numFmtId="49" fontId="7" fillId="0" borderId="37" xfId="0" applyNumberFormat="1" applyFont="1" applyFill="1" applyBorder="1" applyAlignment="1" applyProtection="1">
      <alignment horizontal="center"/>
    </xf>
    <xf numFmtId="1" fontId="0" fillId="2" borderId="14" xfId="0" applyNumberFormat="1" applyFill="1" applyBorder="1" applyAlignment="1" applyProtection="1">
      <alignment horizontal="center"/>
      <protection locked="0"/>
    </xf>
    <xf numFmtId="0" fontId="1" fillId="9" borderId="13" xfId="0" applyFont="1" applyFill="1" applyBorder="1" applyAlignment="1">
      <alignment horizontal="center"/>
    </xf>
    <xf numFmtId="0" fontId="1" fillId="9" borderId="10" xfId="0" applyFont="1" applyFill="1" applyBorder="1" applyAlignment="1" applyProtection="1">
      <alignment horizontal="center"/>
      <protection locked="0"/>
    </xf>
    <xf numFmtId="0" fontId="20" fillId="0" borderId="38" xfId="0" applyNumberFormat="1" applyFont="1" applyFill="1" applyBorder="1" applyAlignment="1" applyProtection="1">
      <alignment horizontal="center"/>
    </xf>
    <xf numFmtId="0" fontId="26" fillId="0" borderId="25" xfId="0" applyFont="1" applyFill="1" applyBorder="1" applyAlignment="1">
      <alignment horizontal="left" wrapText="1"/>
    </xf>
    <xf numFmtId="0" fontId="7" fillId="0" borderId="25" xfId="0" applyFont="1" applyFill="1" applyBorder="1" applyAlignment="1">
      <alignment horizontal="left"/>
    </xf>
    <xf numFmtId="49" fontId="7" fillId="0" borderId="39" xfId="0" applyNumberFormat="1" applyFont="1" applyFill="1" applyBorder="1" applyAlignment="1" applyProtection="1">
      <alignment horizontal="center"/>
    </xf>
    <xf numFmtId="2" fontId="29" fillId="0" borderId="40" xfId="0" applyNumberFormat="1" applyFont="1" applyBorder="1" applyProtection="1"/>
    <xf numFmtId="49" fontId="7" fillId="0" borderId="12" xfId="0" applyNumberFormat="1" applyFont="1" applyFill="1" applyBorder="1" applyAlignment="1" applyProtection="1">
      <alignment horizontal="center"/>
    </xf>
    <xf numFmtId="0" fontId="7" fillId="0" borderId="0" xfId="0" applyFont="1" applyBorder="1" applyAlignment="1">
      <alignment horizontal="left" vertical="top" wrapText="1"/>
    </xf>
    <xf numFmtId="0" fontId="7" fillId="0" borderId="16" xfId="0" applyFont="1" applyBorder="1" applyAlignment="1">
      <alignment vertical="distributed" wrapText="1"/>
    </xf>
    <xf numFmtId="0" fontId="28" fillId="0" borderId="16" xfId="0" applyNumberFormat="1" applyFont="1" applyBorder="1" applyProtection="1"/>
    <xf numFmtId="0" fontId="26" fillId="0" borderId="16" xfId="0" applyFont="1" applyBorder="1" applyAlignment="1">
      <alignment vertical="distributed" wrapText="1"/>
    </xf>
    <xf numFmtId="0" fontId="12" fillId="4" borderId="2" xfId="0" applyNumberFormat="1" applyFont="1" applyFill="1" applyBorder="1" applyAlignment="1" applyProtection="1">
      <alignment horizontal="center"/>
    </xf>
    <xf numFmtId="0" fontId="7" fillId="0" borderId="0" xfId="0" applyFont="1" applyFill="1" applyBorder="1" applyAlignment="1">
      <alignment horizontal="left"/>
    </xf>
    <xf numFmtId="0" fontId="26" fillId="0" borderId="0" xfId="0" applyFont="1" applyFill="1" applyBorder="1" applyAlignment="1">
      <alignment horizontal="left"/>
    </xf>
    <xf numFmtId="0" fontId="7" fillId="0" borderId="0" xfId="0" applyNumberFormat="1" applyFont="1" applyFill="1" applyBorder="1" applyProtection="1"/>
    <xf numFmtId="49" fontId="7" fillId="0" borderId="0" xfId="0" applyNumberFormat="1" applyFont="1" applyFill="1" applyBorder="1" applyAlignment="1" applyProtection="1">
      <alignment horizontal="center"/>
    </xf>
    <xf numFmtId="2" fontId="7" fillId="0" borderId="0" xfId="0" applyNumberFormat="1" applyFont="1" applyFill="1" applyBorder="1" applyAlignment="1" applyProtection="1">
      <alignment horizontal="center"/>
      <protection locked="0"/>
    </xf>
    <xf numFmtId="0" fontId="7" fillId="0" borderId="0" xfId="0" applyNumberFormat="1" applyFont="1" applyFill="1" applyBorder="1" applyAlignment="1" applyProtection="1">
      <alignment horizontal="center"/>
      <protection locked="0"/>
    </xf>
    <xf numFmtId="2" fontId="7" fillId="0" borderId="0" xfId="0" applyNumberFormat="1" applyFont="1" applyFill="1" applyBorder="1" applyAlignment="1" applyProtection="1">
      <alignment horizontal="center"/>
    </xf>
    <xf numFmtId="1" fontId="7" fillId="0" borderId="0" xfId="0" applyNumberFormat="1" applyFont="1" applyFill="1" applyBorder="1" applyAlignment="1" applyProtection="1">
      <alignment horizontal="center"/>
    </xf>
    <xf numFmtId="0" fontId="26"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xf>
    <xf numFmtId="1" fontId="7" fillId="0" borderId="0" xfId="0" applyNumberFormat="1" applyFont="1" applyFill="1" applyBorder="1" applyAlignment="1" applyProtection="1">
      <alignment horizontal="center"/>
      <protection locked="0"/>
    </xf>
    <xf numFmtId="0" fontId="25" fillId="0" borderId="0" xfId="0" applyFont="1" applyFill="1" applyBorder="1" applyAlignment="1">
      <alignment horizontal="left"/>
    </xf>
    <xf numFmtId="0" fontId="22" fillId="0" borderId="0" xfId="0" applyNumberFormat="1" applyFont="1" applyFill="1" applyBorder="1" applyAlignment="1" applyProtection="1">
      <alignment horizontal="center"/>
      <protection locked="0"/>
    </xf>
    <xf numFmtId="0" fontId="23"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horizontal="center" vertical="center"/>
    </xf>
    <xf numFmtId="2" fontId="24" fillId="0" borderId="0" xfId="0" applyNumberFormat="1" applyFont="1" applyFill="1" applyBorder="1" applyAlignment="1" applyProtection="1">
      <alignment horizontal="center" vertical="center"/>
    </xf>
    <xf numFmtId="1" fontId="24" fillId="0" borderId="0" xfId="0" applyNumberFormat="1" applyFont="1" applyFill="1" applyBorder="1" applyAlignment="1" applyProtection="1">
      <alignment horizontal="center" vertical="center"/>
    </xf>
    <xf numFmtId="2" fontId="23" fillId="0" borderId="0" xfId="0" applyNumberFormat="1" applyFont="1" applyFill="1" applyBorder="1" applyAlignment="1" applyProtection="1">
      <alignment horizontal="center"/>
    </xf>
    <xf numFmtId="2" fontId="29" fillId="0" borderId="0" xfId="0" applyNumberFormat="1" applyFont="1" applyFill="1" applyBorder="1" applyProtection="1"/>
    <xf numFmtId="0" fontId="28" fillId="0" borderId="0" xfId="0" applyNumberFormat="1" applyFont="1" applyFill="1" applyBorder="1" applyProtection="1"/>
    <xf numFmtId="0" fontId="28" fillId="0" borderId="0" xfId="0" applyFont="1" applyFill="1" applyBorder="1"/>
    <xf numFmtId="0" fontId="12" fillId="4" borderId="3" xfId="0" applyNumberFormat="1" applyFont="1" applyFill="1" applyBorder="1" applyAlignment="1" applyProtection="1">
      <alignment horizontal="center"/>
    </xf>
    <xf numFmtId="0" fontId="30" fillId="0" borderId="41" xfId="0" applyNumberFormat="1" applyFont="1" applyFill="1" applyBorder="1" applyAlignment="1" applyProtection="1">
      <alignment horizontal="center"/>
      <protection locked="0"/>
    </xf>
    <xf numFmtId="0" fontId="7" fillId="0" borderId="41" xfId="0" applyNumberFormat="1" applyFont="1" applyFill="1" applyBorder="1" applyAlignment="1" applyProtection="1">
      <alignment horizontal="center"/>
      <protection locked="0"/>
    </xf>
    <xf numFmtId="0" fontId="23" fillId="5" borderId="42" xfId="0" applyNumberFormat="1" applyFont="1" applyFill="1" applyBorder="1" applyAlignment="1" applyProtection="1">
      <alignment horizontal="center"/>
    </xf>
    <xf numFmtId="0" fontId="7" fillId="0" borderId="40" xfId="0" applyFont="1" applyBorder="1" applyAlignment="1">
      <alignment vertical="distributed" wrapText="1"/>
    </xf>
    <xf numFmtId="0" fontId="25" fillId="0" borderId="40" xfId="0" applyFont="1" applyFill="1" applyBorder="1" applyAlignment="1">
      <alignment horizontal="left"/>
    </xf>
    <xf numFmtId="0" fontId="7" fillId="0" borderId="40" xfId="0" applyNumberFormat="1" applyFont="1" applyFill="1" applyBorder="1" applyProtection="1"/>
    <xf numFmtId="49" fontId="7" fillId="0" borderId="36" xfId="0" applyNumberFormat="1" applyFont="1" applyFill="1" applyBorder="1" applyAlignment="1" applyProtection="1">
      <alignment horizontal="center"/>
    </xf>
    <xf numFmtId="0" fontId="7" fillId="0" borderId="43" xfId="0" applyNumberFormat="1" applyFont="1" applyFill="1" applyBorder="1" applyAlignment="1" applyProtection="1">
      <alignment horizontal="center"/>
      <protection locked="0"/>
    </xf>
    <xf numFmtId="2" fontId="7" fillId="0" borderId="40" xfId="0" applyNumberFormat="1" applyFont="1" applyFill="1" applyBorder="1" applyAlignment="1" applyProtection="1">
      <alignment horizontal="center"/>
      <protection locked="0"/>
    </xf>
    <xf numFmtId="0" fontId="7" fillId="0" borderId="40" xfId="0" applyNumberFormat="1" applyFont="1" applyFill="1" applyBorder="1" applyAlignment="1" applyProtection="1">
      <alignment horizontal="center"/>
      <protection locked="0"/>
    </xf>
    <xf numFmtId="2" fontId="23" fillId="5" borderId="44" xfId="0" applyNumberFormat="1" applyFont="1" applyFill="1" applyBorder="1" applyAlignment="1" applyProtection="1">
      <alignment horizontal="center"/>
    </xf>
    <xf numFmtId="2" fontId="7" fillId="0" borderId="44" xfId="0" applyNumberFormat="1" applyFont="1" applyFill="1" applyBorder="1" applyAlignment="1" applyProtection="1">
      <alignment horizontal="center"/>
    </xf>
    <xf numFmtId="1" fontId="7" fillId="0" borderId="44" xfId="0" applyNumberFormat="1" applyFont="1" applyFill="1" applyBorder="1" applyAlignment="1" applyProtection="1">
      <alignment horizontal="center"/>
    </xf>
    <xf numFmtId="2" fontId="23" fillId="5" borderId="45" xfId="0" applyNumberFormat="1" applyFont="1" applyFill="1" applyBorder="1" applyAlignment="1" applyProtection="1">
      <alignment horizontal="center"/>
    </xf>
    <xf numFmtId="1" fontId="7" fillId="0" borderId="34" xfId="0" applyNumberFormat="1" applyFont="1" applyFill="1" applyBorder="1" applyAlignment="1" applyProtection="1">
      <alignment horizontal="center"/>
      <protection locked="0"/>
    </xf>
    <xf numFmtId="0" fontId="7" fillId="0" borderId="40" xfId="0" applyFont="1" applyFill="1" applyBorder="1" applyAlignment="1">
      <alignment horizontal="left"/>
    </xf>
    <xf numFmtId="49" fontId="12" fillId="0" borderId="36" xfId="0" applyNumberFormat="1" applyFont="1" applyFill="1" applyBorder="1" applyAlignment="1" applyProtection="1">
      <alignment horizontal="center"/>
    </xf>
    <xf numFmtId="0" fontId="12" fillId="4" borderId="21" xfId="0" applyNumberFormat="1" applyFont="1" applyFill="1" applyBorder="1" applyAlignment="1" applyProtection="1">
      <alignment horizontal="center"/>
    </xf>
    <xf numFmtId="0" fontId="7" fillId="0" borderId="46" xfId="0" applyNumberFormat="1" applyFont="1" applyFill="1" applyBorder="1" applyProtection="1"/>
    <xf numFmtId="49" fontId="7" fillId="0" borderId="44" xfId="0" applyNumberFormat="1" applyFont="1" applyFill="1" applyBorder="1" applyAlignment="1" applyProtection="1">
      <alignment horizontal="center"/>
    </xf>
    <xf numFmtId="49" fontId="12" fillId="0" borderId="44" xfId="0" applyNumberFormat="1" applyFont="1" applyFill="1" applyBorder="1" applyAlignment="1" applyProtection="1">
      <alignment horizontal="center"/>
    </xf>
    <xf numFmtId="2" fontId="23" fillId="5" borderId="22" xfId="0" applyNumberFormat="1" applyFont="1" applyFill="1" applyBorder="1" applyAlignment="1" applyProtection="1">
      <alignment horizontal="center"/>
    </xf>
    <xf numFmtId="2" fontId="7" fillId="0" borderId="40" xfId="0" applyNumberFormat="1" applyFont="1" applyFill="1" applyBorder="1" applyAlignment="1" applyProtection="1">
      <alignment horizontal="center"/>
    </xf>
    <xf numFmtId="1" fontId="7" fillId="0" borderId="40" xfId="0" applyNumberFormat="1" applyFont="1" applyFill="1" applyBorder="1" applyAlignment="1" applyProtection="1">
      <alignment horizontal="center"/>
    </xf>
    <xf numFmtId="2" fontId="7" fillId="0" borderId="36" xfId="0" applyNumberFormat="1" applyFont="1" applyFill="1" applyBorder="1" applyAlignment="1" applyProtection="1">
      <alignment horizontal="center"/>
      <protection locked="0"/>
    </xf>
    <xf numFmtId="0" fontId="28" fillId="0" borderId="0" xfId="0" applyFont="1"/>
    <xf numFmtId="0" fontId="31" fillId="0" borderId="63" xfId="0" applyFont="1" applyBorder="1" applyAlignment="1">
      <alignment horizontal="left" vertical="center" wrapText="1"/>
    </xf>
    <xf numFmtId="0" fontId="32" fillId="0" borderId="63" xfId="0" applyFont="1" applyBorder="1" applyAlignment="1">
      <alignment horizontal="left" vertical="center" wrapText="1"/>
    </xf>
    <xf numFmtId="0" fontId="31" fillId="14" borderId="63" xfId="0" applyFont="1" applyFill="1" applyBorder="1" applyAlignment="1">
      <alignment horizontal="left" vertical="center"/>
    </xf>
    <xf numFmtId="0" fontId="31" fillId="14" borderId="63" xfId="0" applyFont="1" applyFill="1" applyBorder="1" applyAlignment="1">
      <alignment horizontal="center" vertical="center"/>
    </xf>
    <xf numFmtId="0" fontId="31" fillId="15" borderId="63" xfId="0" applyFont="1" applyFill="1" applyBorder="1" applyAlignment="1">
      <alignment horizontal="left" vertical="center"/>
    </xf>
    <xf numFmtId="0" fontId="31" fillId="15" borderId="63" xfId="0" applyFont="1" applyFill="1" applyBorder="1" applyAlignment="1">
      <alignment horizontal="center" vertical="center"/>
    </xf>
    <xf numFmtId="0" fontId="31" fillId="0" borderId="63" xfId="0" applyFont="1" applyFill="1" applyBorder="1" applyAlignment="1">
      <alignment horizontal="left" vertical="center" wrapText="1"/>
    </xf>
    <xf numFmtId="0" fontId="31" fillId="16" borderId="63" xfId="0" applyFont="1" applyFill="1" applyBorder="1" applyAlignment="1">
      <alignment horizontal="left" vertical="center"/>
    </xf>
    <xf numFmtId="0" fontId="31" fillId="16" borderId="63" xfId="0" applyFont="1" applyFill="1" applyBorder="1" applyAlignment="1">
      <alignment horizontal="center" vertical="center"/>
    </xf>
    <xf numFmtId="0" fontId="0" fillId="14" borderId="0" xfId="0" applyFill="1"/>
    <xf numFmtId="0" fontId="31" fillId="0" borderId="63" xfId="0" applyFont="1" applyFill="1" applyBorder="1" applyAlignment="1">
      <alignment horizontal="left" vertical="center"/>
    </xf>
    <xf numFmtId="0" fontId="31" fillId="0" borderId="63" xfId="0" applyFont="1" applyFill="1" applyBorder="1" applyAlignment="1">
      <alignment horizontal="center" vertical="center"/>
    </xf>
    <xf numFmtId="1" fontId="7" fillId="0" borderId="41" xfId="0" applyNumberFormat="1" applyFont="1" applyFill="1" applyBorder="1" applyAlignment="1" applyProtection="1">
      <alignment horizontal="center"/>
      <protection locked="0"/>
    </xf>
    <xf numFmtId="0" fontId="30" fillId="0" borderId="33" xfId="0" applyNumberFormat="1" applyFont="1" applyFill="1" applyBorder="1" applyAlignment="1" applyProtection="1">
      <alignment horizontal="center"/>
      <protection locked="0"/>
    </xf>
    <xf numFmtId="0" fontId="31" fillId="14" borderId="64" xfId="0" applyFont="1" applyFill="1" applyBorder="1" applyAlignment="1">
      <alignment horizontal="left" vertical="center"/>
    </xf>
    <xf numFmtId="0" fontId="31" fillId="14" borderId="64" xfId="0" applyFont="1" applyFill="1" applyBorder="1" applyAlignment="1">
      <alignment horizontal="center" vertical="center"/>
    </xf>
    <xf numFmtId="0" fontId="31"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7" fillId="4" borderId="12" xfId="0" applyNumberFormat="1" applyFont="1" applyFill="1" applyBorder="1" applyAlignment="1" applyProtection="1">
      <alignment horizontal="center"/>
    </xf>
    <xf numFmtId="0" fontId="12" fillId="4" borderId="15" xfId="0" applyNumberFormat="1" applyFont="1" applyFill="1" applyBorder="1" applyAlignment="1" applyProtection="1">
      <alignment horizontal="center"/>
    </xf>
    <xf numFmtId="0" fontId="23" fillId="5" borderId="60" xfId="0" applyNumberFormat="1" applyFont="1" applyFill="1" applyBorder="1" applyAlignment="1" applyProtection="1">
      <alignment horizontal="center" vertical="center"/>
    </xf>
    <xf numFmtId="0" fontId="23" fillId="5" borderId="61" xfId="0" applyNumberFormat="1" applyFont="1" applyFill="1" applyBorder="1" applyAlignment="1" applyProtection="1">
      <alignment vertical="center"/>
    </xf>
    <xf numFmtId="0" fontId="31" fillId="0" borderId="16" xfId="0" applyFont="1" applyFill="1" applyBorder="1" applyAlignment="1">
      <alignment horizontal="left" vertical="center" wrapText="1"/>
    </xf>
    <xf numFmtId="1" fontId="7" fillId="0" borderId="16" xfId="0" applyNumberFormat="1" applyFont="1" applyFill="1" applyBorder="1" applyProtection="1"/>
    <xf numFmtId="0" fontId="31" fillId="0" borderId="16" xfId="0" applyFont="1" applyFill="1" applyBorder="1" applyAlignment="1">
      <alignment horizontal="center" vertical="center" wrapText="1"/>
    </xf>
    <xf numFmtId="0" fontId="31" fillId="0" borderId="16" xfId="0" applyFont="1" applyBorder="1" applyAlignment="1">
      <alignment horizontal="left" vertical="center" wrapText="1"/>
    </xf>
    <xf numFmtId="0" fontId="31" fillId="0" borderId="16" xfId="0" applyFont="1" applyBorder="1" applyAlignment="1">
      <alignment horizontal="center" vertical="center" wrapText="1"/>
    </xf>
    <xf numFmtId="0" fontId="33" fillId="0" borderId="16" xfId="0" applyFont="1" applyBorder="1" applyAlignment="1">
      <alignment horizontal="center" vertical="center" wrapText="1"/>
    </xf>
    <xf numFmtId="0" fontId="34" fillId="4" borderId="15" xfId="0" applyNumberFormat="1" applyFont="1" applyFill="1" applyBorder="1" applyAlignment="1" applyProtection="1">
      <alignment horizontal="center"/>
    </xf>
    <xf numFmtId="0" fontId="31" fillId="17" borderId="16" xfId="0" applyFont="1" applyFill="1" applyBorder="1" applyAlignment="1">
      <alignment horizontal="left" vertical="center" wrapText="1"/>
    </xf>
    <xf numFmtId="0" fontId="7" fillId="17" borderId="16" xfId="0" applyFont="1" applyFill="1" applyBorder="1" applyAlignment="1">
      <alignment vertical="distributed" wrapText="1"/>
    </xf>
    <xf numFmtId="0" fontId="24" fillId="6" borderId="23" xfId="0" applyNumberFormat="1" applyFont="1" applyFill="1" applyBorder="1" applyAlignment="1" applyProtection="1">
      <alignment horizontal="center" vertical="center"/>
    </xf>
    <xf numFmtId="164" fontId="23" fillId="5" borderId="12" xfId="0" applyNumberFormat="1" applyFont="1" applyFill="1" applyBorder="1" applyAlignment="1" applyProtection="1">
      <alignment horizontal="center"/>
    </xf>
    <xf numFmtId="164" fontId="23" fillId="5" borderId="11" xfId="0" applyNumberFormat="1" applyFont="1" applyFill="1" applyBorder="1" applyAlignment="1" applyProtection="1">
      <alignment horizontal="center"/>
    </xf>
    <xf numFmtId="0" fontId="0" fillId="0" borderId="0" xfId="0" applyFont="1" applyAlignment="1">
      <alignment horizontal="center"/>
    </xf>
    <xf numFmtId="1" fontId="0" fillId="0" borderId="0" xfId="0" applyNumberFormat="1" applyFont="1" applyFill="1" applyBorder="1" applyAlignment="1" applyProtection="1">
      <alignment horizontal="center"/>
      <protection locked="0"/>
    </xf>
    <xf numFmtId="0" fontId="7" fillId="0" borderId="0" xfId="0" applyFont="1" applyFill="1" applyBorder="1" applyAlignment="1">
      <alignment horizontal="left" vertical="top" wrapText="1"/>
    </xf>
    <xf numFmtId="1" fontId="0" fillId="0" borderId="8" xfId="0" applyNumberFormat="1" applyFont="1" applyFill="1" applyBorder="1" applyAlignment="1" applyProtection="1">
      <alignment horizontal="center"/>
      <protection locked="0"/>
    </xf>
    <xf numFmtId="164" fontId="23" fillId="5" borderId="35" xfId="0" applyNumberFormat="1" applyFont="1" applyFill="1" applyBorder="1" applyAlignment="1" applyProtection="1">
      <alignment horizontal="center"/>
    </xf>
    <xf numFmtId="164" fontId="29" fillId="0" borderId="26" xfId="0" applyNumberFormat="1" applyFont="1" applyBorder="1" applyProtection="1"/>
    <xf numFmtId="164" fontId="29" fillId="0" borderId="16" xfId="0" applyNumberFormat="1" applyFont="1" applyBorder="1" applyProtection="1"/>
    <xf numFmtId="49" fontId="7" fillId="0" borderId="16" xfId="0" applyNumberFormat="1" applyFont="1" applyFill="1" applyBorder="1" applyAlignment="1" applyProtection="1">
      <alignment horizontal="center"/>
    </xf>
    <xf numFmtId="0" fontId="31" fillId="0" borderId="15" xfId="0" applyFont="1" applyBorder="1" applyAlignment="1">
      <alignment horizontal="center" vertical="center" wrapText="1"/>
    </xf>
    <xf numFmtId="164" fontId="7" fillId="0" borderId="26" xfId="0" applyNumberFormat="1" applyFont="1" applyFill="1" applyBorder="1" applyAlignment="1" applyProtection="1">
      <alignment horizontal="center"/>
      <protection locked="0"/>
    </xf>
    <xf numFmtId="164" fontId="7" fillId="0" borderId="16" xfId="0" applyNumberFormat="1" applyFont="1" applyFill="1" applyBorder="1" applyAlignment="1" applyProtection="1">
      <alignment horizontal="center"/>
      <protection locked="0"/>
    </xf>
    <xf numFmtId="164" fontId="7" fillId="0" borderId="2" xfId="0" applyNumberFormat="1" applyFont="1" applyFill="1" applyBorder="1" applyAlignment="1" applyProtection="1">
      <alignment horizontal="center"/>
      <protection locked="0"/>
    </xf>
    <xf numFmtId="2" fontId="0" fillId="0" borderId="0" xfId="0" applyNumberFormat="1"/>
    <xf numFmtId="164" fontId="24" fillId="6" borderId="23" xfId="0" applyNumberFormat="1" applyFont="1" applyFill="1" applyBorder="1" applyAlignment="1" applyProtection="1">
      <alignment horizontal="center" vertical="center"/>
    </xf>
    <xf numFmtId="164" fontId="7" fillId="0" borderId="3" xfId="0" applyNumberFormat="1" applyFont="1" applyFill="1" applyBorder="1" applyAlignment="1" applyProtection="1">
      <alignment horizontal="center"/>
      <protection locked="0"/>
    </xf>
    <xf numFmtId="164" fontId="7" fillId="0" borderId="0" xfId="0" applyNumberFormat="1" applyFont="1" applyFill="1" applyBorder="1" applyAlignment="1" applyProtection="1">
      <alignment horizontal="center"/>
      <protection locked="0"/>
    </xf>
    <xf numFmtId="164" fontId="7" fillId="0" borderId="15" xfId="0" applyNumberFormat="1" applyFont="1" applyFill="1" applyBorder="1" applyAlignment="1" applyProtection="1">
      <alignment horizontal="center"/>
      <protection locked="0"/>
    </xf>
    <xf numFmtId="164" fontId="7" fillId="0" borderId="21" xfId="0" applyNumberFormat="1" applyFont="1" applyFill="1" applyBorder="1" applyAlignment="1" applyProtection="1">
      <alignment horizontal="center"/>
      <protection locked="0"/>
    </xf>
    <xf numFmtId="164" fontId="10" fillId="0" borderId="0" xfId="0" applyNumberFormat="1" applyFont="1" applyFill="1" applyBorder="1" applyProtection="1"/>
    <xf numFmtId="164" fontId="0" fillId="0" borderId="0" xfId="0" applyNumberFormat="1" applyProtection="1"/>
    <xf numFmtId="2" fontId="7" fillId="0" borderId="12" xfId="0" applyNumberFormat="1" applyFont="1" applyFill="1" applyBorder="1" applyAlignment="1" applyProtection="1">
      <alignment horizontal="center"/>
      <protection locked="0"/>
    </xf>
    <xf numFmtId="2" fontId="7" fillId="0" borderId="2" xfId="0" applyNumberFormat="1" applyFont="1" applyFill="1" applyBorder="1" applyAlignment="1" applyProtection="1">
      <alignment horizontal="center"/>
    </xf>
    <xf numFmtId="0" fontId="7" fillId="0" borderId="12" xfId="0" applyNumberFormat="1" applyFont="1" applyFill="1" applyBorder="1" applyAlignment="1" applyProtection="1">
      <alignment horizontal="center"/>
      <protection locked="0"/>
    </xf>
    <xf numFmtId="1" fontId="7" fillId="0" borderId="31" xfId="0" applyNumberFormat="1" applyFont="1" applyFill="1" applyBorder="1" applyAlignment="1" applyProtection="1">
      <alignment horizontal="center"/>
    </xf>
    <xf numFmtId="0" fontId="33" fillId="0" borderId="15" xfId="0" applyFont="1" applyBorder="1" applyAlignment="1">
      <alignment horizontal="center" vertical="center" wrapText="1"/>
    </xf>
    <xf numFmtId="0" fontId="24" fillId="13" borderId="56" xfId="0" applyNumberFormat="1" applyFont="1" applyFill="1" applyBorder="1" applyAlignment="1" applyProtection="1">
      <alignment horizontal="center" vertical="center"/>
    </xf>
    <xf numFmtId="0" fontId="24" fillId="13" borderId="57" xfId="0" applyNumberFormat="1" applyFont="1" applyFill="1" applyBorder="1" applyAlignment="1" applyProtection="1">
      <alignment horizontal="center" vertical="center"/>
    </xf>
    <xf numFmtId="0" fontId="23" fillId="6" borderId="47" xfId="0" applyNumberFormat="1" applyFont="1" applyFill="1" applyBorder="1" applyAlignment="1" applyProtection="1">
      <alignment horizontal="center"/>
    </xf>
    <xf numFmtId="0" fontId="21" fillId="0" borderId="0" xfId="0" applyNumberFormat="1" applyFont="1" applyBorder="1" applyAlignment="1" applyProtection="1">
      <alignment horizontal="left"/>
      <protection locked="0"/>
    </xf>
    <xf numFmtId="0" fontId="23" fillId="5" borderId="48" xfId="0" applyNumberFormat="1" applyFont="1" applyFill="1" applyBorder="1" applyAlignment="1" applyProtection="1">
      <alignment horizontal="center" vertical="center"/>
    </xf>
    <xf numFmtId="0" fontId="23" fillId="5" borderId="49" xfId="0" applyNumberFormat="1" applyFont="1" applyFill="1" applyBorder="1" applyAlignment="1" applyProtection="1">
      <alignment horizontal="center" vertical="center"/>
    </xf>
    <xf numFmtId="0" fontId="23" fillId="5" borderId="50" xfId="0" applyNumberFormat="1" applyFont="1" applyFill="1" applyBorder="1" applyAlignment="1" applyProtection="1">
      <alignment horizontal="center" vertical="center"/>
    </xf>
    <xf numFmtId="0" fontId="23" fillId="5" borderId="59" xfId="0" applyNumberFormat="1" applyFont="1" applyFill="1" applyBorder="1" applyAlignment="1" applyProtection="1">
      <alignment horizontal="center" vertical="center"/>
    </xf>
    <xf numFmtId="0" fontId="23" fillId="5" borderId="52" xfId="0" applyNumberFormat="1" applyFont="1" applyFill="1" applyBorder="1" applyAlignment="1" applyProtection="1">
      <alignment horizontal="center" vertical="center" wrapText="1"/>
    </xf>
    <xf numFmtId="0" fontId="23" fillId="5" borderId="62" xfId="0" applyNumberFormat="1" applyFont="1" applyFill="1" applyBorder="1" applyAlignment="1" applyProtection="1">
      <alignment horizontal="center" vertical="center" wrapText="1"/>
    </xf>
    <xf numFmtId="0" fontId="24" fillId="4" borderId="54" xfId="0" applyNumberFormat="1" applyFont="1" applyFill="1" applyBorder="1" applyAlignment="1" applyProtection="1">
      <alignment horizontal="center" wrapText="1"/>
    </xf>
    <xf numFmtId="0" fontId="24" fillId="4" borderId="55" xfId="0" applyNumberFormat="1" applyFont="1" applyFill="1" applyBorder="1" applyAlignment="1" applyProtection="1">
      <alignment horizontal="center" wrapText="1"/>
    </xf>
    <xf numFmtId="0" fontId="23" fillId="5" borderId="51" xfId="0" applyNumberFormat="1" applyFont="1" applyFill="1" applyBorder="1" applyAlignment="1" applyProtection="1">
      <alignment horizontal="center" vertical="center"/>
    </xf>
    <xf numFmtId="0" fontId="23" fillId="5" borderId="53" xfId="0" applyNumberFormat="1" applyFont="1" applyFill="1" applyBorder="1" applyAlignment="1" applyProtection="1">
      <alignment horizontal="center" vertical="center" wrapText="1"/>
    </xf>
    <xf numFmtId="0" fontId="21" fillId="0" borderId="58" xfId="0" applyNumberFormat="1" applyFont="1" applyBorder="1" applyAlignment="1" applyProtection="1">
      <alignment horizontal="left"/>
      <protection locked="0"/>
    </xf>
    <xf numFmtId="0" fontId="23" fillId="0" borderId="0" xfId="0" applyNumberFormat="1" applyFont="1" applyFill="1" applyBorder="1" applyAlignment="1" applyProtection="1">
      <alignment horizontal="center"/>
    </xf>
    <xf numFmtId="0" fontId="24"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left"/>
      <protection locked="0"/>
    </xf>
    <xf numFmtId="0" fontId="23"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wrapText="1"/>
    </xf>
    <xf numFmtId="0" fontId="0" fillId="0" borderId="0" xfId="0" applyFont="1" applyBorder="1" applyAlignment="1">
      <alignment horizontal="center"/>
    </xf>
    <xf numFmtId="0" fontId="21" fillId="0" borderId="0" xfId="0" applyNumberFormat="1" applyFont="1" applyBorder="1" applyAlignment="1" applyProtection="1">
      <alignment horizontal="left" wrapText="1"/>
      <protection locked="0"/>
    </xf>
  </cellXfs>
  <cellStyles count="1">
    <cellStyle name="Normál" xfId="0" builtinId="0"/>
  </cellStyles>
  <dxfs count="3">
    <dxf>
      <fill>
        <patternFill patternType="solid">
          <fgColor indexed="49"/>
          <bgColor indexed="40"/>
        </patternFill>
      </fill>
    </dxf>
    <dxf>
      <fill>
        <patternFill patternType="solid">
          <fgColor indexed="60"/>
          <bgColor indexed="10"/>
        </patternFill>
      </fill>
    </dxf>
    <dxf>
      <fill>
        <patternFill patternType="solid">
          <fgColor indexed="60"/>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wikipedia.org/wiki/J%C3%A1sz-Nagykun-Szolnok_megye" TargetMode="External"/><Relationship Id="rId13" Type="http://schemas.openxmlformats.org/officeDocument/2006/relationships/hyperlink" Target="https://hu.wikipedia.org/wiki/Szabolcs-Szatm%C3%A1r-Bereg_megye" TargetMode="External"/><Relationship Id="rId18" Type="http://schemas.openxmlformats.org/officeDocument/2006/relationships/printerSettings" Target="../printerSettings/printerSettings1.bin"/><Relationship Id="rId3" Type="http://schemas.openxmlformats.org/officeDocument/2006/relationships/hyperlink" Target="https://hu.wikipedia.org/wiki/Csongr%C3%A1d_megye" TargetMode="External"/><Relationship Id="rId7" Type="http://schemas.openxmlformats.org/officeDocument/2006/relationships/hyperlink" Target="https://hu.wikipedia.org/wiki/Heves_megye" TargetMode="External"/><Relationship Id="rId12" Type="http://schemas.openxmlformats.org/officeDocument/2006/relationships/hyperlink" Target="https://hu.wikipedia.org/wiki/Somogy_megye" TargetMode="External"/><Relationship Id="rId17" Type="http://schemas.openxmlformats.org/officeDocument/2006/relationships/hyperlink" Target="https://hu.wikipedia.org/wiki/Zala_megye" TargetMode="External"/><Relationship Id="rId2" Type="http://schemas.openxmlformats.org/officeDocument/2006/relationships/hyperlink" Target="https://hu.wikipedia.org/wiki/Borsod-Aba%C3%BAj-Zempl%C3%A9n_megye" TargetMode="External"/><Relationship Id="rId16" Type="http://schemas.openxmlformats.org/officeDocument/2006/relationships/hyperlink" Target="https://hu.wikipedia.org/wiki/Veszpr%C3%A9m_megye" TargetMode="External"/><Relationship Id="rId1" Type="http://schemas.openxmlformats.org/officeDocument/2006/relationships/hyperlink" Target="https://hu.wikipedia.org/wiki/B%C3%A9k%C3%A9s_megye" TargetMode="External"/><Relationship Id="rId6" Type="http://schemas.openxmlformats.org/officeDocument/2006/relationships/hyperlink" Target="https://hu.wikipedia.org/wiki/Hajd%C3%BA-Bihar_megye" TargetMode="External"/><Relationship Id="rId11" Type="http://schemas.openxmlformats.org/officeDocument/2006/relationships/hyperlink" Target="https://hu.wikipedia.org/wiki/Pest_megye" TargetMode="External"/><Relationship Id="rId5" Type="http://schemas.openxmlformats.org/officeDocument/2006/relationships/hyperlink" Target="https://hu.wikipedia.org/wiki/Gy%C5%91r-Moson-Sopron_megye" TargetMode="External"/><Relationship Id="rId15" Type="http://schemas.openxmlformats.org/officeDocument/2006/relationships/hyperlink" Target="https://hu.wikipedia.org/wiki/Vas_megye" TargetMode="External"/><Relationship Id="rId10" Type="http://schemas.openxmlformats.org/officeDocument/2006/relationships/hyperlink" Target="https://hu.wikipedia.org/wiki/N%C3%B3gr%C3%A1d_megye" TargetMode="External"/><Relationship Id="rId4" Type="http://schemas.openxmlformats.org/officeDocument/2006/relationships/hyperlink" Target="https://hu.wikipedia.org/wiki/Fej%C3%A9r_megye" TargetMode="External"/><Relationship Id="rId9" Type="http://schemas.openxmlformats.org/officeDocument/2006/relationships/hyperlink" Target="https://hu.wikipedia.org/wiki/Kom%C3%A1rom-Esztergom_megye" TargetMode="External"/><Relationship Id="rId14" Type="http://schemas.openxmlformats.org/officeDocument/2006/relationships/hyperlink" Target="https://hu.wikipedia.org/wiki/Tolna_megy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C1" sqref="C1"/>
    </sheetView>
  </sheetViews>
  <sheetFormatPr defaultRowHeight="13.2" x14ac:dyDescent="0.25"/>
  <cols>
    <col min="1" max="1" width="27.77734375" style="193" customWidth="1"/>
    <col min="2" max="2" width="13.21875" customWidth="1"/>
    <col min="3" max="3" width="13.44140625" customWidth="1"/>
    <col min="4" max="4" width="12.77734375" customWidth="1"/>
  </cols>
  <sheetData>
    <row r="1" spans="1:4" x14ac:dyDescent="0.25">
      <c r="A1" t="s">
        <v>133</v>
      </c>
      <c r="B1" t="s">
        <v>134</v>
      </c>
      <c r="C1" t="s">
        <v>135</v>
      </c>
      <c r="D1" t="s">
        <v>136</v>
      </c>
    </row>
    <row r="2" spans="1:4" x14ac:dyDescent="0.25">
      <c r="A2" t="s">
        <v>124</v>
      </c>
      <c r="B2" t="s">
        <v>1</v>
      </c>
      <c r="C2" t="s">
        <v>2</v>
      </c>
      <c r="D2" t="s">
        <v>14</v>
      </c>
    </row>
    <row r="3" spans="1:4" x14ac:dyDescent="0.25">
      <c r="A3" t="s">
        <v>125</v>
      </c>
      <c r="B3" t="s">
        <v>137</v>
      </c>
      <c r="C3" t="s">
        <v>17</v>
      </c>
      <c r="D3" t="s">
        <v>94</v>
      </c>
    </row>
    <row r="4" spans="1:4" x14ac:dyDescent="0.25">
      <c r="A4" t="s">
        <v>15</v>
      </c>
      <c r="B4" t="s">
        <v>138</v>
      </c>
      <c r="D4" t="s">
        <v>3</v>
      </c>
    </row>
    <row r="5" spans="1:4" x14ac:dyDescent="0.25">
      <c r="A5" t="s">
        <v>16</v>
      </c>
      <c r="B5" t="s">
        <v>139</v>
      </c>
    </row>
    <row r="6" spans="1:4" x14ac:dyDescent="0.25">
      <c r="A6" t="s">
        <v>18</v>
      </c>
    </row>
    <row r="7" spans="1:4" x14ac:dyDescent="0.25">
      <c r="A7" t="s">
        <v>20</v>
      </c>
    </row>
    <row r="8" spans="1:4" x14ac:dyDescent="0.25">
      <c r="A8" t="s">
        <v>95</v>
      </c>
    </row>
    <row r="9" spans="1:4" x14ac:dyDescent="0.25">
      <c r="A9" t="s">
        <v>126</v>
      </c>
    </row>
    <row r="10" spans="1:4" x14ac:dyDescent="0.25">
      <c r="A10" t="s">
        <v>21</v>
      </c>
    </row>
    <row r="11" spans="1:4" x14ac:dyDescent="0.25">
      <c r="A11" t="s">
        <v>22</v>
      </c>
    </row>
    <row r="12" spans="1:4" x14ac:dyDescent="0.25">
      <c r="A12" t="s">
        <v>24</v>
      </c>
    </row>
    <row r="13" spans="1:4" x14ac:dyDescent="0.25">
      <c r="A13" t="s">
        <v>127</v>
      </c>
    </row>
    <row r="14" spans="1:4" x14ac:dyDescent="0.25">
      <c r="A14" t="s">
        <v>128</v>
      </c>
    </row>
    <row r="15" spans="1:4" x14ac:dyDescent="0.25">
      <c r="A15" t="s">
        <v>130</v>
      </c>
    </row>
    <row r="16" spans="1:4" x14ac:dyDescent="0.25">
      <c r="A16" t="s">
        <v>131</v>
      </c>
    </row>
    <row r="17" spans="1:1" x14ac:dyDescent="0.25">
      <c r="A17" t="s">
        <v>26</v>
      </c>
    </row>
    <row r="18" spans="1:1" x14ac:dyDescent="0.25">
      <c r="A18" t="s">
        <v>27</v>
      </c>
    </row>
    <row r="19" spans="1:1" x14ac:dyDescent="0.25">
      <c r="A19" t="s">
        <v>132</v>
      </c>
    </row>
    <row r="20" spans="1:1" x14ac:dyDescent="0.25">
      <c r="A20" t="s">
        <v>28</v>
      </c>
    </row>
    <row r="21" spans="1:1" x14ac:dyDescent="0.25">
      <c r="A21" t="s">
        <v>129</v>
      </c>
    </row>
  </sheetData>
  <hyperlinks>
    <hyperlink ref="A4" r:id="rId1" tooltip="Békés megye" display="https://hu.wikipedia.org/wiki/B%C3%A9k%C3%A9s_megye"/>
    <hyperlink ref="A5" r:id="rId2" tooltip="Borsod-Abaúj-Zemplén megye" display="https://hu.wikipedia.org/wiki/Borsod-Aba%C3%BAj-Zempl%C3%A9n_megye"/>
    <hyperlink ref="A6" r:id="rId3" tooltip="Csongrád megye" display="https://hu.wikipedia.org/wiki/Csongr%C3%A1d_megye"/>
    <hyperlink ref="A7" r:id="rId4" tooltip="Fejér megye" display="https://hu.wikipedia.org/wiki/Fej%C3%A9r_megye"/>
    <hyperlink ref="A8" r:id="rId5" tooltip="Győr-Moson-Sopron megye" display="https://hu.wikipedia.org/wiki/Gy%C5%91r-Moson-Sopron_megye"/>
    <hyperlink ref="A9" r:id="rId6" tooltip="Hajdú-Bihar megye" display="https://hu.wikipedia.org/wiki/Hajd%C3%BA-Bihar_megye"/>
    <hyperlink ref="A10" r:id="rId7" tooltip="Heves megye" display="https://hu.wikipedia.org/wiki/Heves_megye"/>
    <hyperlink ref="A11" r:id="rId8" display="https://hu.wikipedia.org/wiki/J%C3%A1sz-Nagykun-Szolnok_megye"/>
    <hyperlink ref="A12" r:id="rId9" tooltip="Komárom-Esztergom megye" display="https://hu.wikipedia.org/wiki/Kom%C3%A1rom-Esztergom_megye"/>
    <hyperlink ref="A13" r:id="rId10" tooltip="Nógrád megye" display="https://hu.wikipedia.org/wiki/N%C3%B3gr%C3%A1d_megye"/>
    <hyperlink ref="A14" r:id="rId11" tooltip="Pest megye" display="https://hu.wikipedia.org/wiki/Pest_megye"/>
    <hyperlink ref="A15" r:id="rId12" tooltip="Somogy megye" display="https://hu.wikipedia.org/wiki/Somogy_megye"/>
    <hyperlink ref="A16" r:id="rId13" tooltip="Szabolcs-Szatmár-Bereg megye" display="https://hu.wikipedia.org/wiki/Szabolcs-Szatm%C3%A1r-Bereg_megye"/>
    <hyperlink ref="A17" r:id="rId14" tooltip="Tolna megye" display="https://hu.wikipedia.org/wiki/Tolna_megye"/>
    <hyperlink ref="A18" r:id="rId15" tooltip="Vas megye" display="https://hu.wikipedia.org/wiki/Vas_megye"/>
    <hyperlink ref="A19" r:id="rId16" tooltip="Veszprém megye" display="https://hu.wikipedia.org/wiki/Veszpr%C3%A9m_megye"/>
    <hyperlink ref="A20" r:id="rId17" tooltip="Zala megye" display="https://hu.wikipedia.org/wiki/Zala_megye"/>
  </hyperlinks>
  <pageMargins left="0.7" right="0.7" top="0.75" bottom="0.75" header="0.3" footer="0.3"/>
  <pageSetup paperSize="9" orientation="portrait" horizontalDpi="0" verticalDpi="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4"/>
  <sheetViews>
    <sheetView topLeftCell="A457" zoomScale="120" zoomScaleNormal="120" workbookViewId="0">
      <selection activeCell="B379" sqref="B379"/>
    </sheetView>
  </sheetViews>
  <sheetFormatPr defaultRowHeight="13.2" x14ac:dyDescent="0.25"/>
  <cols>
    <col min="2" max="2" width="41.77734375" bestFit="1" customWidth="1"/>
    <col min="3" max="3" width="15.77734375" customWidth="1"/>
    <col min="4" max="4" width="15.77734375" style="1" customWidth="1"/>
    <col min="5" max="5" width="15.77734375" customWidth="1"/>
  </cols>
  <sheetData>
    <row r="1" spans="1:5" ht="13.8" x14ac:dyDescent="0.25">
      <c r="A1" s="2" t="s">
        <v>0</v>
      </c>
      <c r="B1" s="195" t="s">
        <v>144</v>
      </c>
      <c r="C1" s="4" t="s">
        <v>134</v>
      </c>
      <c r="D1" s="5" t="s">
        <v>2</v>
      </c>
      <c r="E1" s="6">
        <v>2017</v>
      </c>
    </row>
    <row r="2" spans="1:5" ht="13.8" x14ac:dyDescent="0.25">
      <c r="A2" s="7" t="s">
        <v>32</v>
      </c>
      <c r="B2" s="194" t="s">
        <v>21</v>
      </c>
      <c r="C2" s="9" t="s">
        <v>3</v>
      </c>
      <c r="D2" s="10"/>
      <c r="E2" s="11"/>
    </row>
    <row r="3" spans="1:5" x14ac:dyDescent="0.25">
      <c r="A3" s="12" t="s">
        <v>4</v>
      </c>
      <c r="B3" s="13" t="s">
        <v>5</v>
      </c>
      <c r="C3" s="14" t="s">
        <v>6</v>
      </c>
      <c r="D3" s="14" t="s">
        <v>7</v>
      </c>
      <c r="E3" s="15" t="s">
        <v>8</v>
      </c>
    </row>
    <row r="4" spans="1:5" x14ac:dyDescent="0.25">
      <c r="A4" s="16">
        <v>1</v>
      </c>
      <c r="B4" s="196" t="s">
        <v>145</v>
      </c>
      <c r="C4" s="197">
        <v>2000</v>
      </c>
      <c r="D4" s="17">
        <f>E1-C4</f>
        <v>17</v>
      </c>
      <c r="E4" s="18" t="str">
        <f>IF(D4&lt;=29,"Kor alatti",IF(D4&gt;=30,D4))</f>
        <v>Kor alatti</v>
      </c>
    </row>
    <row r="5" spans="1:5" x14ac:dyDescent="0.25">
      <c r="A5" s="16">
        <v>2</v>
      </c>
      <c r="B5" s="196" t="s">
        <v>146</v>
      </c>
      <c r="C5" s="197">
        <v>1978</v>
      </c>
      <c r="D5" s="17">
        <f>E1-C5</f>
        <v>39</v>
      </c>
      <c r="E5" s="18">
        <f t="shared" ref="E5:E13" si="0">IF(D5&lt;=29,"Kor alatti",IF(D5&gt;=30,D5))</f>
        <v>39</v>
      </c>
    </row>
    <row r="6" spans="1:5" x14ac:dyDescent="0.25">
      <c r="A6" s="16">
        <v>3</v>
      </c>
      <c r="B6" s="196" t="s">
        <v>147</v>
      </c>
      <c r="C6" s="197">
        <v>1976</v>
      </c>
      <c r="D6" s="17">
        <f>E1-C6</f>
        <v>41</v>
      </c>
      <c r="E6" s="18">
        <f t="shared" si="0"/>
        <v>41</v>
      </c>
    </row>
    <row r="7" spans="1:5" x14ac:dyDescent="0.25">
      <c r="A7" s="16">
        <v>4</v>
      </c>
      <c r="B7" s="196" t="s">
        <v>148</v>
      </c>
      <c r="C7" s="197">
        <v>1996</v>
      </c>
      <c r="D7" s="17">
        <f>E1-C7</f>
        <v>21</v>
      </c>
      <c r="E7" s="18" t="str">
        <f t="shared" si="0"/>
        <v>Kor alatti</v>
      </c>
    </row>
    <row r="8" spans="1:5" x14ac:dyDescent="0.25">
      <c r="A8" s="16">
        <v>5</v>
      </c>
      <c r="B8" s="196" t="s">
        <v>149</v>
      </c>
      <c r="C8" s="197">
        <v>1994</v>
      </c>
      <c r="D8" s="17">
        <f>E1-C8</f>
        <v>23</v>
      </c>
      <c r="E8" s="18" t="str">
        <f t="shared" si="0"/>
        <v>Kor alatti</v>
      </c>
    </row>
    <row r="9" spans="1:5" x14ac:dyDescent="0.25">
      <c r="A9" s="16">
        <v>6</v>
      </c>
      <c r="B9" s="196" t="s">
        <v>153</v>
      </c>
      <c r="C9" s="197">
        <v>1975</v>
      </c>
      <c r="D9" s="17">
        <f>E1-C12</f>
        <v>43</v>
      </c>
      <c r="E9" s="18">
        <f t="shared" si="0"/>
        <v>43</v>
      </c>
    </row>
    <row r="10" spans="1:5" x14ac:dyDescent="0.25">
      <c r="A10" s="16">
        <v>7</v>
      </c>
      <c r="B10" s="196" t="s">
        <v>151</v>
      </c>
      <c r="C10" s="197">
        <v>1996</v>
      </c>
      <c r="D10" s="17">
        <f>E1-C10</f>
        <v>21</v>
      </c>
      <c r="E10" s="18" t="str">
        <f t="shared" si="0"/>
        <v>Kor alatti</v>
      </c>
    </row>
    <row r="11" spans="1:5" ht="13.8" thickBot="1" x14ac:dyDescent="0.3">
      <c r="A11" s="19">
        <v>8</v>
      </c>
      <c r="B11" s="196" t="s">
        <v>152</v>
      </c>
      <c r="C11" s="197">
        <v>1975</v>
      </c>
      <c r="D11" s="20">
        <f>E1-C11</f>
        <v>42</v>
      </c>
      <c r="E11" s="21">
        <f t="shared" si="0"/>
        <v>42</v>
      </c>
    </row>
    <row r="12" spans="1:5" ht="13.8" thickTop="1" x14ac:dyDescent="0.25">
      <c r="A12" s="22" t="s">
        <v>9</v>
      </c>
      <c r="B12" s="196" t="s">
        <v>150</v>
      </c>
      <c r="C12" s="197">
        <v>1974</v>
      </c>
      <c r="D12" s="17">
        <f>E1-C9</f>
        <v>42</v>
      </c>
      <c r="E12" s="18">
        <f t="shared" si="0"/>
        <v>42</v>
      </c>
    </row>
    <row r="13" spans="1:5" x14ac:dyDescent="0.25">
      <c r="A13" s="23" t="s">
        <v>10</v>
      </c>
      <c r="B13" s="196" t="s">
        <v>412</v>
      </c>
      <c r="C13" s="197">
        <v>1973</v>
      </c>
      <c r="D13" s="17">
        <f>E1-C13</f>
        <v>44</v>
      </c>
      <c r="E13" s="18">
        <f t="shared" si="0"/>
        <v>44</v>
      </c>
    </row>
    <row r="14" spans="1:5" x14ac:dyDescent="0.25">
      <c r="A14" s="24"/>
      <c r="B14" s="25"/>
      <c r="C14" s="25"/>
      <c r="D14" s="25"/>
      <c r="E14" s="26"/>
    </row>
    <row r="15" spans="1:5" ht="15.6" x14ac:dyDescent="0.3">
      <c r="A15" s="27"/>
      <c r="B15" s="28" t="s">
        <v>11</v>
      </c>
      <c r="C15" s="29">
        <f>IF(D1="A",0,IF(D1="B",SUM(D4:D11)))</f>
        <v>0</v>
      </c>
      <c r="D15" s="25"/>
      <c r="E15" s="26"/>
    </row>
    <row r="16" spans="1:5" ht="15.6" x14ac:dyDescent="0.3">
      <c r="A16" s="27"/>
      <c r="B16" s="28" t="s">
        <v>12</v>
      </c>
      <c r="C16" s="30">
        <v>500</v>
      </c>
      <c r="D16" s="31" t="s">
        <v>13</v>
      </c>
      <c r="E16" s="32">
        <f>IF(C15=0,0)</f>
        <v>0</v>
      </c>
    </row>
    <row r="17" spans="1:7" ht="15.6" x14ac:dyDescent="0.3">
      <c r="A17" s="33"/>
      <c r="B17" s="34"/>
      <c r="C17" s="35"/>
      <c r="D17" s="36"/>
      <c r="E17" s="37"/>
    </row>
    <row r="18" spans="1:7" x14ac:dyDescent="0.25">
      <c r="A18" s="38"/>
      <c r="B18" s="38"/>
      <c r="C18" s="38"/>
      <c r="D18" s="38"/>
      <c r="E18" s="38"/>
    </row>
    <row r="19" spans="1:7" ht="13.8" x14ac:dyDescent="0.25">
      <c r="A19" s="2" t="s">
        <v>0</v>
      </c>
      <c r="B19" s="195" t="s">
        <v>144</v>
      </c>
      <c r="C19" s="4" t="s">
        <v>134</v>
      </c>
      <c r="D19" s="5" t="s">
        <v>17</v>
      </c>
      <c r="E19" s="6">
        <f>E1</f>
        <v>2017</v>
      </c>
    </row>
    <row r="20" spans="1:7" ht="13.8" x14ac:dyDescent="0.25">
      <c r="A20" s="7" t="s">
        <v>33</v>
      </c>
      <c r="B20" s="194" t="s">
        <v>21</v>
      </c>
      <c r="C20" s="9" t="s">
        <v>14</v>
      </c>
      <c r="D20" s="10"/>
      <c r="E20" s="11"/>
    </row>
    <row r="21" spans="1:7" x14ac:dyDescent="0.25">
      <c r="A21" s="12" t="s">
        <v>4</v>
      </c>
      <c r="B21" s="13" t="s">
        <v>5</v>
      </c>
      <c r="C21" s="14" t="s">
        <v>6</v>
      </c>
      <c r="D21" s="14" t="s">
        <v>7</v>
      </c>
      <c r="E21" s="15" t="s">
        <v>8</v>
      </c>
    </row>
    <row r="22" spans="1:7" x14ac:dyDescent="0.25">
      <c r="A22" s="16">
        <v>1</v>
      </c>
      <c r="B22" s="196" t="s">
        <v>154</v>
      </c>
      <c r="C22" s="197">
        <v>1970</v>
      </c>
      <c r="D22" s="17">
        <f>E19-C22</f>
        <v>47</v>
      </c>
      <c r="E22" s="18">
        <f t="shared" ref="E22:E31" si="1">IF(D22&lt;=29,"Kor alatti",IF(D22&gt;=30,D22))</f>
        <v>47</v>
      </c>
    </row>
    <row r="23" spans="1:7" x14ac:dyDescent="0.25">
      <c r="A23" s="16">
        <v>2</v>
      </c>
      <c r="B23" s="204" t="s">
        <v>158</v>
      </c>
      <c r="C23" s="205">
        <v>1987</v>
      </c>
      <c r="D23" s="17">
        <f>E19-C23</f>
        <v>30</v>
      </c>
      <c r="E23" s="18">
        <f t="shared" si="1"/>
        <v>30</v>
      </c>
    </row>
    <row r="24" spans="1:7" x14ac:dyDescent="0.25">
      <c r="A24" s="16">
        <v>3</v>
      </c>
      <c r="B24" s="196" t="s">
        <v>156</v>
      </c>
      <c r="C24" s="197">
        <v>1970</v>
      </c>
      <c r="D24" s="17">
        <f>E19-C24</f>
        <v>47</v>
      </c>
      <c r="E24" s="18">
        <f t="shared" si="1"/>
        <v>47</v>
      </c>
    </row>
    <row r="25" spans="1:7" x14ac:dyDescent="0.25">
      <c r="A25" s="16">
        <v>4</v>
      </c>
      <c r="B25" s="196" t="s">
        <v>475</v>
      </c>
      <c r="C25" s="197">
        <v>1967</v>
      </c>
      <c r="D25" s="17">
        <f>E19-C25</f>
        <v>50</v>
      </c>
      <c r="E25" s="18">
        <f t="shared" si="1"/>
        <v>50</v>
      </c>
    </row>
    <row r="26" spans="1:7" x14ac:dyDescent="0.25">
      <c r="A26" s="16">
        <v>5</v>
      </c>
      <c r="B26" s="196" t="s">
        <v>476</v>
      </c>
      <c r="C26" s="197">
        <v>1975</v>
      </c>
      <c r="D26" s="17">
        <f>E19-C26</f>
        <v>42</v>
      </c>
      <c r="E26" s="18">
        <f t="shared" si="1"/>
        <v>42</v>
      </c>
    </row>
    <row r="27" spans="1:7" x14ac:dyDescent="0.25">
      <c r="A27" s="16">
        <v>6</v>
      </c>
      <c r="B27" s="196" t="s">
        <v>157</v>
      </c>
      <c r="C27" s="197">
        <v>1969</v>
      </c>
      <c r="D27" s="17">
        <f>E19-C27</f>
        <v>48</v>
      </c>
      <c r="E27" s="18">
        <f t="shared" si="1"/>
        <v>48</v>
      </c>
    </row>
    <row r="28" spans="1:7" x14ac:dyDescent="0.25">
      <c r="A28" s="16">
        <v>7</v>
      </c>
      <c r="B28" s="196" t="s">
        <v>474</v>
      </c>
      <c r="C28" s="197">
        <v>1970</v>
      </c>
      <c r="D28" s="17">
        <f>E19-C28</f>
        <v>47</v>
      </c>
      <c r="E28" s="18">
        <f t="shared" si="1"/>
        <v>47</v>
      </c>
    </row>
    <row r="29" spans="1:7" ht="13.8" thickBot="1" x14ac:dyDescent="0.3">
      <c r="A29" s="19">
        <v>8</v>
      </c>
      <c r="B29" s="196" t="s">
        <v>159</v>
      </c>
      <c r="C29" s="197">
        <v>1981</v>
      </c>
      <c r="D29" s="20">
        <f>E19-C29</f>
        <v>36</v>
      </c>
      <c r="E29" s="21">
        <f t="shared" si="1"/>
        <v>36</v>
      </c>
      <c r="F29" s="204"/>
      <c r="G29" s="205"/>
    </row>
    <row r="30" spans="1:7" ht="13.8" thickTop="1" x14ac:dyDescent="0.25">
      <c r="A30" s="22" t="s">
        <v>9</v>
      </c>
      <c r="B30" s="196" t="s">
        <v>160</v>
      </c>
      <c r="C30" s="197">
        <v>1969</v>
      </c>
      <c r="D30" s="17">
        <f>E19-C30</f>
        <v>48</v>
      </c>
      <c r="E30" s="18">
        <f t="shared" si="1"/>
        <v>48</v>
      </c>
      <c r="F30" s="196"/>
      <c r="G30" s="197"/>
    </row>
    <row r="31" spans="1:7" x14ac:dyDescent="0.25">
      <c r="A31" s="23" t="s">
        <v>10</v>
      </c>
      <c r="B31" s="196" t="s">
        <v>155</v>
      </c>
      <c r="C31" s="197">
        <v>1976</v>
      </c>
      <c r="D31" s="17">
        <f>E19-C31</f>
        <v>41</v>
      </c>
      <c r="E31" s="18">
        <f t="shared" si="1"/>
        <v>41</v>
      </c>
    </row>
    <row r="32" spans="1:7" x14ac:dyDescent="0.25">
      <c r="A32" s="24"/>
      <c r="B32" s="25"/>
      <c r="C32" s="25"/>
      <c r="D32" s="25"/>
      <c r="E32" s="26"/>
    </row>
    <row r="33" spans="1:5" ht="15.6" x14ac:dyDescent="0.3">
      <c r="A33" s="27"/>
      <c r="B33" s="28" t="s">
        <v>11</v>
      </c>
      <c r="C33" s="29">
        <f>IF(D19="A",0,IF(D19="B",SUM(D22:D29)))</f>
        <v>347</v>
      </c>
      <c r="D33" s="25"/>
      <c r="E33" s="26"/>
    </row>
    <row r="34" spans="1:5" ht="15.6" x14ac:dyDescent="0.3">
      <c r="A34" s="27"/>
      <c r="B34" s="28" t="s">
        <v>12</v>
      </c>
      <c r="C34" s="30">
        <v>500</v>
      </c>
      <c r="D34" s="31" t="s">
        <v>13</v>
      </c>
      <c r="E34" s="32" t="b">
        <f>IF(C33=0,0)</f>
        <v>0</v>
      </c>
    </row>
    <row r="35" spans="1:5" ht="15.6" x14ac:dyDescent="0.3">
      <c r="A35" s="33"/>
      <c r="B35" s="34"/>
      <c r="C35" s="35"/>
      <c r="D35" s="36"/>
      <c r="E35" s="37"/>
    </row>
    <row r="36" spans="1:5" x14ac:dyDescent="0.25">
      <c r="A36" s="38"/>
      <c r="B36" s="38"/>
      <c r="C36" s="38"/>
      <c r="D36" s="38"/>
      <c r="E36" s="38"/>
    </row>
    <row r="37" spans="1:5" ht="13.8" x14ac:dyDescent="0.25">
      <c r="A37" s="2" t="s">
        <v>0</v>
      </c>
      <c r="B37" s="195" t="s">
        <v>162</v>
      </c>
      <c r="C37" s="4" t="s">
        <v>134</v>
      </c>
      <c r="D37" s="5" t="s">
        <v>2</v>
      </c>
      <c r="E37" s="6">
        <f>E19</f>
        <v>2017</v>
      </c>
    </row>
    <row r="38" spans="1:5" ht="13.8" x14ac:dyDescent="0.25">
      <c r="A38" s="7" t="s">
        <v>34</v>
      </c>
      <c r="B38" s="8" t="s">
        <v>21</v>
      </c>
      <c r="C38" s="9" t="s">
        <v>14</v>
      </c>
      <c r="D38" s="10"/>
      <c r="E38" s="11"/>
    </row>
    <row r="39" spans="1:5" x14ac:dyDescent="0.25">
      <c r="A39" s="12" t="s">
        <v>4</v>
      </c>
      <c r="B39" s="13" t="s">
        <v>5</v>
      </c>
      <c r="C39" s="13" t="s">
        <v>6</v>
      </c>
      <c r="D39" s="14" t="s">
        <v>7</v>
      </c>
      <c r="E39" s="15" t="s">
        <v>8</v>
      </c>
    </row>
    <row r="40" spans="1:5" x14ac:dyDescent="0.25">
      <c r="A40" s="16">
        <v>1</v>
      </c>
      <c r="B40" s="196" t="s">
        <v>163</v>
      </c>
      <c r="C40" s="197">
        <v>1989</v>
      </c>
      <c r="D40" s="17">
        <f>E37-C40</f>
        <v>28</v>
      </c>
      <c r="E40" s="42" t="str">
        <f t="shared" ref="E40:E49" si="2">IF(D40&lt;=29,"Kor alatti",IF(D40&gt;=30,D40))</f>
        <v>Kor alatti</v>
      </c>
    </row>
    <row r="41" spans="1:5" x14ac:dyDescent="0.25">
      <c r="A41" s="16">
        <v>2</v>
      </c>
      <c r="B41" s="196" t="s">
        <v>164</v>
      </c>
      <c r="C41" s="197">
        <v>1989</v>
      </c>
      <c r="D41" s="17">
        <f>E37-C41</f>
        <v>28</v>
      </c>
      <c r="E41" s="42" t="str">
        <f t="shared" si="2"/>
        <v>Kor alatti</v>
      </c>
    </row>
    <row r="42" spans="1:5" x14ac:dyDescent="0.25">
      <c r="A42" s="16">
        <v>3</v>
      </c>
      <c r="B42" s="196" t="s">
        <v>165</v>
      </c>
      <c r="C42" s="197">
        <v>1999</v>
      </c>
      <c r="D42" s="17">
        <f>E37-C42</f>
        <v>18</v>
      </c>
      <c r="E42" s="42" t="str">
        <f t="shared" si="2"/>
        <v>Kor alatti</v>
      </c>
    </row>
    <row r="43" spans="1:5" x14ac:dyDescent="0.25">
      <c r="A43" s="16">
        <v>4</v>
      </c>
      <c r="B43" s="196" t="s">
        <v>166</v>
      </c>
      <c r="C43" s="197">
        <v>1997</v>
      </c>
      <c r="D43" s="17">
        <f>E37-C43</f>
        <v>20</v>
      </c>
      <c r="E43" s="42" t="str">
        <f t="shared" si="2"/>
        <v>Kor alatti</v>
      </c>
    </row>
    <row r="44" spans="1:5" x14ac:dyDescent="0.25">
      <c r="A44" s="16">
        <v>5</v>
      </c>
      <c r="B44" s="196" t="s">
        <v>423</v>
      </c>
      <c r="C44" s="197">
        <v>1989</v>
      </c>
      <c r="D44" s="17">
        <f>E37-C44</f>
        <v>28</v>
      </c>
      <c r="E44" s="42" t="str">
        <f t="shared" si="2"/>
        <v>Kor alatti</v>
      </c>
    </row>
    <row r="45" spans="1:5" x14ac:dyDescent="0.25">
      <c r="A45" s="16">
        <v>6</v>
      </c>
      <c r="B45" s="196" t="s">
        <v>422</v>
      </c>
      <c r="C45" s="197">
        <v>1997</v>
      </c>
      <c r="D45" s="17">
        <f>E37-C45</f>
        <v>20</v>
      </c>
      <c r="E45" s="42" t="str">
        <f t="shared" si="2"/>
        <v>Kor alatti</v>
      </c>
    </row>
    <row r="46" spans="1:5" x14ac:dyDescent="0.25">
      <c r="A46" s="16">
        <v>7</v>
      </c>
      <c r="B46" s="196" t="s">
        <v>167</v>
      </c>
      <c r="C46" s="197">
        <v>1995</v>
      </c>
      <c r="D46" s="17">
        <f>E37-C46</f>
        <v>22</v>
      </c>
      <c r="E46" s="42" t="str">
        <f t="shared" si="2"/>
        <v>Kor alatti</v>
      </c>
    </row>
    <row r="47" spans="1:5" ht="13.8" thickBot="1" x14ac:dyDescent="0.3">
      <c r="A47" s="19">
        <v>8</v>
      </c>
      <c r="B47" s="196" t="s">
        <v>168</v>
      </c>
      <c r="C47" s="197">
        <v>1988</v>
      </c>
      <c r="D47" s="20">
        <f>E37-C47</f>
        <v>29</v>
      </c>
      <c r="E47" s="43" t="str">
        <f t="shared" si="2"/>
        <v>Kor alatti</v>
      </c>
    </row>
    <row r="48" spans="1:5" ht="13.8" thickTop="1" x14ac:dyDescent="0.25">
      <c r="A48" s="22" t="s">
        <v>9</v>
      </c>
      <c r="B48" s="196" t="s">
        <v>169</v>
      </c>
      <c r="C48" s="197">
        <v>1977</v>
      </c>
      <c r="D48" s="17">
        <f>E37-C48</f>
        <v>40</v>
      </c>
      <c r="E48" s="42">
        <f t="shared" si="2"/>
        <v>40</v>
      </c>
    </row>
    <row r="49" spans="1:5" x14ac:dyDescent="0.25">
      <c r="A49" s="23" t="s">
        <v>10</v>
      </c>
      <c r="B49" s="196" t="s">
        <v>424</v>
      </c>
      <c r="C49" s="197">
        <v>1970</v>
      </c>
      <c r="D49" s="17">
        <f>E37-C49</f>
        <v>47</v>
      </c>
      <c r="E49" s="42">
        <f t="shared" si="2"/>
        <v>47</v>
      </c>
    </row>
    <row r="50" spans="1:5" x14ac:dyDescent="0.25">
      <c r="A50" s="24"/>
      <c r="B50" s="25"/>
      <c r="C50" s="25"/>
      <c r="D50" s="25"/>
      <c r="E50" s="26"/>
    </row>
    <row r="51" spans="1:5" ht="15.6" x14ac:dyDescent="0.3">
      <c r="A51" s="27"/>
      <c r="B51" s="28" t="s">
        <v>11</v>
      </c>
      <c r="C51" s="29">
        <f>IF(D37="A",0,IF(D37="B",SUM(D40:D47)))</f>
        <v>0</v>
      </c>
      <c r="D51" s="25"/>
      <c r="E51" s="26"/>
    </row>
    <row r="52" spans="1:5" ht="15.6" x14ac:dyDescent="0.3">
      <c r="A52" s="27"/>
      <c r="B52" s="28" t="s">
        <v>12</v>
      </c>
      <c r="C52" s="30">
        <v>500</v>
      </c>
      <c r="D52" s="31" t="s">
        <v>13</v>
      </c>
      <c r="E52" s="32">
        <f>IF(C51=0,0)</f>
        <v>0</v>
      </c>
    </row>
    <row r="53" spans="1:5" ht="15.6" x14ac:dyDescent="0.3">
      <c r="A53" s="33"/>
      <c r="B53" s="34"/>
      <c r="C53" s="35"/>
      <c r="D53" s="36"/>
      <c r="E53" s="37"/>
    </row>
    <row r="54" spans="1:5" x14ac:dyDescent="0.25">
      <c r="A54" s="38"/>
      <c r="B54" s="38"/>
      <c r="C54" s="38"/>
      <c r="D54" s="38"/>
      <c r="E54" s="38"/>
    </row>
    <row r="55" spans="1:5" ht="13.8" x14ac:dyDescent="0.25">
      <c r="A55" s="2" t="s">
        <v>0</v>
      </c>
      <c r="B55" s="195" t="s">
        <v>25</v>
      </c>
      <c r="C55" s="4" t="s">
        <v>134</v>
      </c>
      <c r="D55" s="5" t="s">
        <v>2</v>
      </c>
      <c r="E55" s="6">
        <f>E37</f>
        <v>2017</v>
      </c>
    </row>
    <row r="56" spans="1:5" ht="13.8" x14ac:dyDescent="0.25">
      <c r="A56" s="7" t="s">
        <v>35</v>
      </c>
      <c r="B56" s="8" t="s">
        <v>26</v>
      </c>
      <c r="C56" s="9" t="s">
        <v>14</v>
      </c>
      <c r="D56" s="10"/>
      <c r="E56" s="11"/>
    </row>
    <row r="57" spans="1:5" x14ac:dyDescent="0.25">
      <c r="A57" s="12" t="s">
        <v>4</v>
      </c>
      <c r="B57" s="13" t="s">
        <v>5</v>
      </c>
      <c r="C57" s="14" t="s">
        <v>6</v>
      </c>
      <c r="D57" s="14" t="s">
        <v>7</v>
      </c>
      <c r="E57" s="15" t="s">
        <v>8</v>
      </c>
    </row>
    <row r="58" spans="1:5" x14ac:dyDescent="0.25">
      <c r="A58" s="16">
        <v>1</v>
      </c>
      <c r="B58" s="196" t="s">
        <v>170</v>
      </c>
      <c r="C58" s="197">
        <v>2001</v>
      </c>
      <c r="D58" s="17">
        <f>E55-C58</f>
        <v>16</v>
      </c>
      <c r="E58" s="18" t="str">
        <f t="shared" ref="E58:E67" si="3">IF(D58&lt;=29,"Kor alatti",IF(D58&gt;=30,D58))</f>
        <v>Kor alatti</v>
      </c>
    </row>
    <row r="59" spans="1:5" x14ac:dyDescent="0.25">
      <c r="A59" s="16">
        <v>2</v>
      </c>
      <c r="B59" s="196" t="s">
        <v>171</v>
      </c>
      <c r="C59" s="197">
        <v>1994</v>
      </c>
      <c r="D59" s="17">
        <f>E55-C59</f>
        <v>23</v>
      </c>
      <c r="E59" s="18" t="str">
        <f t="shared" si="3"/>
        <v>Kor alatti</v>
      </c>
    </row>
    <row r="60" spans="1:5" x14ac:dyDescent="0.25">
      <c r="A60" s="16">
        <v>3</v>
      </c>
      <c r="B60" s="196" t="s">
        <v>172</v>
      </c>
      <c r="C60" s="197">
        <v>1995</v>
      </c>
      <c r="D60" s="17">
        <f>E55-C60</f>
        <v>22</v>
      </c>
      <c r="E60" s="18" t="str">
        <f t="shared" si="3"/>
        <v>Kor alatti</v>
      </c>
    </row>
    <row r="61" spans="1:5" x14ac:dyDescent="0.25">
      <c r="A61" s="16">
        <v>4</v>
      </c>
      <c r="B61" s="196" t="s">
        <v>173</v>
      </c>
      <c r="C61" s="197">
        <v>1985</v>
      </c>
      <c r="D61" s="17">
        <f>E55-C61</f>
        <v>32</v>
      </c>
      <c r="E61" s="18">
        <f t="shared" si="3"/>
        <v>32</v>
      </c>
    </row>
    <row r="62" spans="1:5" x14ac:dyDescent="0.25">
      <c r="A62" s="16">
        <v>5</v>
      </c>
      <c r="B62" s="196" t="s">
        <v>174</v>
      </c>
      <c r="C62" s="197">
        <v>1988</v>
      </c>
      <c r="D62" s="17">
        <f>E55-C62</f>
        <v>29</v>
      </c>
      <c r="E62" s="18" t="str">
        <f t="shared" si="3"/>
        <v>Kor alatti</v>
      </c>
    </row>
    <row r="63" spans="1:5" x14ac:dyDescent="0.25">
      <c r="A63" s="16">
        <v>6</v>
      </c>
      <c r="B63" s="196" t="s">
        <v>175</v>
      </c>
      <c r="C63" s="197">
        <v>1980</v>
      </c>
      <c r="D63" s="17">
        <f>E55-C63</f>
        <v>37</v>
      </c>
      <c r="E63" s="18">
        <f t="shared" si="3"/>
        <v>37</v>
      </c>
    </row>
    <row r="64" spans="1:5" x14ac:dyDescent="0.25">
      <c r="A64" s="16">
        <v>7</v>
      </c>
      <c r="B64" s="196" t="s">
        <v>176</v>
      </c>
      <c r="C64" s="197">
        <v>1982</v>
      </c>
      <c r="D64" s="17">
        <f>E55-C64</f>
        <v>35</v>
      </c>
      <c r="E64" s="18">
        <f t="shared" si="3"/>
        <v>35</v>
      </c>
    </row>
    <row r="65" spans="1:5" ht="13.8" thickBot="1" x14ac:dyDescent="0.3">
      <c r="A65" s="19">
        <v>8</v>
      </c>
      <c r="B65" s="196" t="s">
        <v>177</v>
      </c>
      <c r="C65" s="197">
        <v>1988</v>
      </c>
      <c r="D65" s="20">
        <f>E55-C65</f>
        <v>29</v>
      </c>
      <c r="E65" s="21" t="str">
        <f t="shared" si="3"/>
        <v>Kor alatti</v>
      </c>
    </row>
    <row r="66" spans="1:5" ht="13.8" thickTop="1" x14ac:dyDescent="0.25">
      <c r="A66" s="22" t="s">
        <v>9</v>
      </c>
      <c r="B66" s="196" t="s">
        <v>178</v>
      </c>
      <c r="C66" s="197">
        <v>1983</v>
      </c>
      <c r="D66" s="17">
        <f>E55-C66</f>
        <v>34</v>
      </c>
      <c r="E66" s="18">
        <f t="shared" si="3"/>
        <v>34</v>
      </c>
    </row>
    <row r="67" spans="1:5" x14ac:dyDescent="0.25">
      <c r="A67" s="23" t="s">
        <v>10</v>
      </c>
      <c r="B67" s="198" t="s">
        <v>179</v>
      </c>
      <c r="C67" s="199">
        <v>1985</v>
      </c>
      <c r="D67" s="17">
        <f>E55-C67</f>
        <v>32</v>
      </c>
      <c r="E67" s="18">
        <f t="shared" si="3"/>
        <v>32</v>
      </c>
    </row>
    <row r="68" spans="1:5" x14ac:dyDescent="0.25">
      <c r="A68" s="24"/>
      <c r="B68" s="25"/>
      <c r="C68" s="25"/>
      <c r="D68" s="25"/>
      <c r="E68" s="26"/>
    </row>
    <row r="69" spans="1:5" ht="15.6" x14ac:dyDescent="0.3">
      <c r="A69" s="27"/>
      <c r="B69" s="28" t="s">
        <v>11</v>
      </c>
      <c r="C69" s="29">
        <f>IF(D55="A",0,IF(D55="B",SUM(D58:D65)))</f>
        <v>0</v>
      </c>
      <c r="D69" s="25"/>
      <c r="E69" s="26"/>
    </row>
    <row r="70" spans="1:5" ht="15.6" x14ac:dyDescent="0.3">
      <c r="A70" s="27"/>
      <c r="B70" s="28" t="s">
        <v>12</v>
      </c>
      <c r="C70" s="30">
        <v>500</v>
      </c>
      <c r="D70" s="31" t="s">
        <v>13</v>
      </c>
      <c r="E70" s="32">
        <f>IF(C69=0,0)</f>
        <v>0</v>
      </c>
    </row>
    <row r="71" spans="1:5" ht="15.6" x14ac:dyDescent="0.3">
      <c r="A71" s="33"/>
      <c r="B71" s="34"/>
      <c r="C71" s="35"/>
      <c r="D71" s="36"/>
      <c r="E71" s="37"/>
    </row>
    <row r="72" spans="1:5" x14ac:dyDescent="0.25">
      <c r="A72" s="38"/>
      <c r="B72" s="38"/>
      <c r="C72" s="38"/>
      <c r="D72" s="38"/>
      <c r="E72" s="38"/>
    </row>
    <row r="73" spans="1:5" ht="13.8" x14ac:dyDescent="0.25">
      <c r="A73" s="2" t="s">
        <v>0</v>
      </c>
      <c r="B73" s="200" t="s">
        <v>180</v>
      </c>
      <c r="C73" s="4" t="s">
        <v>134</v>
      </c>
      <c r="D73" s="5" t="s">
        <v>2</v>
      </c>
      <c r="E73" s="6">
        <f>E55</f>
        <v>2017</v>
      </c>
    </row>
    <row r="74" spans="1:5" ht="13.8" x14ac:dyDescent="0.25">
      <c r="A74" s="7" t="s">
        <v>36</v>
      </c>
      <c r="B74" s="8" t="s">
        <v>26</v>
      </c>
      <c r="C74" s="9" t="s">
        <v>14</v>
      </c>
      <c r="D74" s="10"/>
      <c r="E74" s="11"/>
    </row>
    <row r="75" spans="1:5" x14ac:dyDescent="0.25">
      <c r="A75" s="12" t="s">
        <v>4</v>
      </c>
      <c r="B75" s="13" t="s">
        <v>5</v>
      </c>
      <c r="C75" s="14" t="s">
        <v>6</v>
      </c>
      <c r="D75" s="14" t="s">
        <v>7</v>
      </c>
      <c r="E75" s="15" t="s">
        <v>8</v>
      </c>
    </row>
    <row r="76" spans="1:5" x14ac:dyDescent="0.25">
      <c r="A76" s="16">
        <v>1</v>
      </c>
      <c r="B76" s="196" t="s">
        <v>181</v>
      </c>
      <c r="C76" s="197">
        <v>1970</v>
      </c>
      <c r="D76" s="17">
        <f>E73-C76</f>
        <v>47</v>
      </c>
      <c r="E76" s="42">
        <f t="shared" ref="E76:E85" si="4">IF(D76&lt;=29,"Kor alatti",IF(D76&gt;=30,D76))</f>
        <v>47</v>
      </c>
    </row>
    <row r="77" spans="1:5" x14ac:dyDescent="0.25">
      <c r="A77" s="16">
        <v>2</v>
      </c>
      <c r="B77" s="196" t="s">
        <v>181</v>
      </c>
      <c r="C77" s="197">
        <v>1970</v>
      </c>
      <c r="D77" s="17">
        <f>E73-C77</f>
        <v>47</v>
      </c>
      <c r="E77" s="42">
        <f t="shared" si="4"/>
        <v>47</v>
      </c>
    </row>
    <row r="78" spans="1:5" x14ac:dyDescent="0.25">
      <c r="A78" s="16">
        <v>3</v>
      </c>
      <c r="B78" s="196" t="s">
        <v>181</v>
      </c>
      <c r="C78" s="197">
        <v>1970</v>
      </c>
      <c r="D78" s="17">
        <f>E73-C78</f>
        <v>47</v>
      </c>
      <c r="E78" s="42">
        <f t="shared" si="4"/>
        <v>47</v>
      </c>
    </row>
    <row r="79" spans="1:5" x14ac:dyDescent="0.25">
      <c r="A79" s="16">
        <v>4</v>
      </c>
      <c r="B79" s="196" t="s">
        <v>181</v>
      </c>
      <c r="C79" s="197">
        <v>1970</v>
      </c>
      <c r="D79" s="17">
        <f>E73-C79</f>
        <v>47</v>
      </c>
      <c r="E79" s="42">
        <f t="shared" si="4"/>
        <v>47</v>
      </c>
    </row>
    <row r="80" spans="1:5" x14ac:dyDescent="0.25">
      <c r="A80" s="16">
        <v>5</v>
      </c>
      <c r="B80" s="196" t="s">
        <v>181</v>
      </c>
      <c r="C80" s="197">
        <v>1970</v>
      </c>
      <c r="D80" s="17">
        <f>E73-C80</f>
        <v>47</v>
      </c>
      <c r="E80" s="42">
        <f t="shared" si="4"/>
        <v>47</v>
      </c>
    </row>
    <row r="81" spans="1:5" x14ac:dyDescent="0.25">
      <c r="A81" s="16">
        <v>6</v>
      </c>
      <c r="B81" s="201" t="s">
        <v>181</v>
      </c>
      <c r="C81" s="202">
        <v>1970</v>
      </c>
      <c r="D81" s="17">
        <f>E73-C81</f>
        <v>47</v>
      </c>
      <c r="E81" s="42">
        <f t="shared" si="4"/>
        <v>47</v>
      </c>
    </row>
    <row r="82" spans="1:5" x14ac:dyDescent="0.25">
      <c r="A82" s="16">
        <v>7</v>
      </c>
      <c r="B82" s="196" t="s">
        <v>181</v>
      </c>
      <c r="C82" s="197">
        <v>1970</v>
      </c>
      <c r="D82" s="17">
        <f>E73-C82</f>
        <v>47</v>
      </c>
      <c r="E82" s="42">
        <f t="shared" si="4"/>
        <v>47</v>
      </c>
    </row>
    <row r="83" spans="1:5" ht="13.8" thickBot="1" x14ac:dyDescent="0.3">
      <c r="A83" s="19">
        <v>8</v>
      </c>
      <c r="B83" s="196" t="s">
        <v>181</v>
      </c>
      <c r="C83" s="197">
        <v>1970</v>
      </c>
      <c r="D83" s="20">
        <f>E73-C83</f>
        <v>47</v>
      </c>
      <c r="E83" s="43">
        <f t="shared" si="4"/>
        <v>47</v>
      </c>
    </row>
    <row r="84" spans="1:5" ht="13.8" thickTop="1" x14ac:dyDescent="0.25">
      <c r="A84" s="22" t="s">
        <v>9</v>
      </c>
      <c r="B84" s="196" t="s">
        <v>181</v>
      </c>
      <c r="C84" s="197">
        <v>1970</v>
      </c>
      <c r="D84" s="17">
        <f>E73-C84</f>
        <v>47</v>
      </c>
      <c r="E84" s="42">
        <f t="shared" si="4"/>
        <v>47</v>
      </c>
    </row>
    <row r="85" spans="1:5" x14ac:dyDescent="0.25">
      <c r="A85" s="16" t="s">
        <v>10</v>
      </c>
      <c r="B85" s="141"/>
      <c r="C85" s="41"/>
      <c r="D85" s="17">
        <f>E73-C85</f>
        <v>2017</v>
      </c>
      <c r="E85" s="42">
        <f t="shared" si="4"/>
        <v>2017</v>
      </c>
    </row>
    <row r="86" spans="1:5" x14ac:dyDescent="0.25">
      <c r="A86" s="24"/>
      <c r="B86" s="25"/>
      <c r="C86" s="25"/>
      <c r="D86" s="25"/>
      <c r="E86" s="26"/>
    </row>
    <row r="87" spans="1:5" ht="15.6" x14ac:dyDescent="0.3">
      <c r="A87" s="27"/>
      <c r="B87" s="28" t="s">
        <v>11</v>
      </c>
      <c r="C87" s="29">
        <f>IF(D73="A",0,IF(D73="B",SUM(D76:D83)))</f>
        <v>0</v>
      </c>
      <c r="D87" s="25"/>
      <c r="E87" s="26"/>
    </row>
    <row r="88" spans="1:5" ht="15.6" x14ac:dyDescent="0.3">
      <c r="A88" s="27"/>
      <c r="B88" s="28" t="s">
        <v>12</v>
      </c>
      <c r="C88" s="30">
        <v>500</v>
      </c>
      <c r="D88" s="31" t="s">
        <v>13</v>
      </c>
      <c r="E88" s="32">
        <f>IF(C87=0,0)</f>
        <v>0</v>
      </c>
    </row>
    <row r="89" spans="1:5" ht="15.6" x14ac:dyDescent="0.3">
      <c r="A89" s="33"/>
      <c r="B89" s="34"/>
      <c r="C89" s="35"/>
      <c r="D89" s="36"/>
      <c r="E89" s="37"/>
    </row>
    <row r="90" spans="1:5" x14ac:dyDescent="0.25">
      <c r="A90" s="38"/>
      <c r="B90" s="38"/>
      <c r="C90" s="38"/>
      <c r="D90" s="38"/>
      <c r="E90" s="38"/>
    </row>
    <row r="91" spans="1:5" ht="15.6" x14ac:dyDescent="0.3">
      <c r="A91" s="2" t="s">
        <v>0</v>
      </c>
      <c r="B91" s="45" t="s">
        <v>86</v>
      </c>
      <c r="C91" s="4" t="s">
        <v>134</v>
      </c>
      <c r="D91" s="5" t="s">
        <v>2</v>
      </c>
      <c r="E91" s="6">
        <f>E73</f>
        <v>2017</v>
      </c>
    </row>
    <row r="92" spans="1:5" ht="13.8" x14ac:dyDescent="0.25">
      <c r="A92" s="7" t="s">
        <v>37</v>
      </c>
      <c r="B92" s="8" t="s">
        <v>28</v>
      </c>
      <c r="C92" s="9" t="s">
        <v>14</v>
      </c>
      <c r="D92" s="10"/>
      <c r="E92" s="11"/>
    </row>
    <row r="93" spans="1:5" x14ac:dyDescent="0.25">
      <c r="A93" s="12" t="s">
        <v>4</v>
      </c>
      <c r="B93" s="13" t="s">
        <v>5</v>
      </c>
      <c r="C93" s="13" t="s">
        <v>6</v>
      </c>
      <c r="D93" s="14" t="s">
        <v>7</v>
      </c>
      <c r="E93" s="15" t="s">
        <v>8</v>
      </c>
    </row>
    <row r="94" spans="1:5" x14ac:dyDescent="0.25">
      <c r="A94" s="16">
        <v>1</v>
      </c>
      <c r="B94" s="204" t="s">
        <v>447</v>
      </c>
      <c r="C94" s="205">
        <v>1992</v>
      </c>
      <c r="D94" s="17">
        <f>E91-C94</f>
        <v>25</v>
      </c>
      <c r="E94" s="18" t="str">
        <f t="shared" ref="E94:E103" si="5">IF(D94&lt;=29,"Kor alatti",IF(D94&gt;=30,D94))</f>
        <v>Kor alatti</v>
      </c>
    </row>
    <row r="95" spans="1:5" x14ac:dyDescent="0.25">
      <c r="A95" s="16">
        <v>2</v>
      </c>
      <c r="B95" s="196" t="s">
        <v>446</v>
      </c>
      <c r="C95" s="197">
        <v>1992</v>
      </c>
      <c r="D95" s="17">
        <f>E91-C95</f>
        <v>25</v>
      </c>
      <c r="E95" s="18" t="str">
        <f t="shared" si="5"/>
        <v>Kor alatti</v>
      </c>
    </row>
    <row r="96" spans="1:5" x14ac:dyDescent="0.25">
      <c r="A96" s="16">
        <v>3</v>
      </c>
      <c r="B96" s="196" t="s">
        <v>188</v>
      </c>
      <c r="C96" s="197">
        <v>2001</v>
      </c>
      <c r="D96" s="17">
        <f>E91-C96</f>
        <v>16</v>
      </c>
      <c r="E96" s="18" t="str">
        <f t="shared" si="5"/>
        <v>Kor alatti</v>
      </c>
    </row>
    <row r="97" spans="1:7" x14ac:dyDescent="0.25">
      <c r="A97" s="16">
        <v>4</v>
      </c>
      <c r="B97" s="196" t="s">
        <v>183</v>
      </c>
      <c r="C97" s="197">
        <v>1995</v>
      </c>
      <c r="D97" s="17">
        <f>E91-C97</f>
        <v>22</v>
      </c>
      <c r="E97" s="18" t="str">
        <f t="shared" si="5"/>
        <v>Kor alatti</v>
      </c>
    </row>
    <row r="98" spans="1:7" x14ac:dyDescent="0.25">
      <c r="A98" s="16">
        <v>5</v>
      </c>
      <c r="B98" s="196" t="s">
        <v>184</v>
      </c>
      <c r="C98" s="197">
        <v>2000</v>
      </c>
      <c r="D98" s="17">
        <f>E91-C98</f>
        <v>17</v>
      </c>
      <c r="E98" s="18" t="str">
        <f t="shared" si="5"/>
        <v>Kor alatti</v>
      </c>
    </row>
    <row r="99" spans="1:7" x14ac:dyDescent="0.25">
      <c r="A99" s="16">
        <v>6</v>
      </c>
      <c r="B99" s="196" t="s">
        <v>185</v>
      </c>
      <c r="C99" s="197">
        <v>1991</v>
      </c>
      <c r="D99" s="17">
        <f>E91-C99</f>
        <v>26</v>
      </c>
      <c r="E99" s="18" t="str">
        <f t="shared" si="5"/>
        <v>Kor alatti</v>
      </c>
    </row>
    <row r="100" spans="1:7" x14ac:dyDescent="0.25">
      <c r="A100" s="16">
        <v>7</v>
      </c>
      <c r="B100" s="196" t="s">
        <v>186</v>
      </c>
      <c r="C100" s="197">
        <v>1994</v>
      </c>
      <c r="D100" s="17">
        <f>E91-C100</f>
        <v>23</v>
      </c>
      <c r="E100" s="18" t="str">
        <f t="shared" si="5"/>
        <v>Kor alatti</v>
      </c>
      <c r="F100" s="196"/>
      <c r="G100" s="197"/>
    </row>
    <row r="101" spans="1:7" ht="13.8" thickBot="1" x14ac:dyDescent="0.3">
      <c r="A101" s="19">
        <v>8</v>
      </c>
      <c r="B101" s="196" t="s">
        <v>187</v>
      </c>
      <c r="C101" s="197">
        <v>1987</v>
      </c>
      <c r="D101" s="20">
        <f>E91-C101</f>
        <v>30</v>
      </c>
      <c r="E101" s="21">
        <f t="shared" si="5"/>
        <v>30</v>
      </c>
    </row>
    <row r="102" spans="1:7" ht="13.8" thickTop="1" x14ac:dyDescent="0.25">
      <c r="A102" s="22" t="s">
        <v>9</v>
      </c>
      <c r="B102" s="196" t="s">
        <v>182</v>
      </c>
      <c r="C102" s="197">
        <v>1991</v>
      </c>
      <c r="D102" s="17">
        <f>E91-C102</f>
        <v>26</v>
      </c>
      <c r="E102" s="18" t="str">
        <f t="shared" si="5"/>
        <v>Kor alatti</v>
      </c>
    </row>
    <row r="103" spans="1:7" x14ac:dyDescent="0.25">
      <c r="A103" s="23" t="s">
        <v>10</v>
      </c>
      <c r="B103" s="203"/>
      <c r="C103" s="203"/>
      <c r="D103" s="17">
        <f>E91-C103</f>
        <v>2017</v>
      </c>
      <c r="E103" s="18">
        <f t="shared" si="5"/>
        <v>2017</v>
      </c>
    </row>
    <row r="104" spans="1:7" x14ac:dyDescent="0.25">
      <c r="A104" s="24"/>
      <c r="B104" s="25"/>
      <c r="C104" s="25"/>
      <c r="D104" s="25"/>
      <c r="E104" s="26"/>
    </row>
    <row r="105" spans="1:7" ht="15.6" x14ac:dyDescent="0.3">
      <c r="A105" s="27"/>
      <c r="B105" s="28" t="s">
        <v>11</v>
      </c>
      <c r="C105" s="29">
        <f>IF(D91="A",0,IF(D91="B",SUM(D94:D101)))</f>
        <v>0</v>
      </c>
      <c r="D105" s="25"/>
      <c r="E105" s="26"/>
    </row>
    <row r="106" spans="1:7" ht="15.6" x14ac:dyDescent="0.3">
      <c r="A106" s="27"/>
      <c r="B106" s="28" t="s">
        <v>12</v>
      </c>
      <c r="C106" s="30">
        <v>500</v>
      </c>
      <c r="D106" s="31" t="s">
        <v>13</v>
      </c>
      <c r="E106" s="32">
        <f>IF(C105=0,0)</f>
        <v>0</v>
      </c>
    </row>
    <row r="107" spans="1:7" ht="15.6" x14ac:dyDescent="0.3">
      <c r="A107" s="33"/>
      <c r="B107" s="34"/>
      <c r="C107" s="35"/>
      <c r="D107" s="36"/>
      <c r="E107" s="37"/>
    </row>
    <row r="108" spans="1:7" x14ac:dyDescent="0.25">
      <c r="A108" s="38"/>
      <c r="B108" s="38"/>
      <c r="C108" s="38"/>
      <c r="D108" s="38"/>
      <c r="E108" s="38"/>
    </row>
    <row r="109" spans="1:7" ht="15.6" x14ac:dyDescent="0.3">
      <c r="A109" s="2" t="s">
        <v>0</v>
      </c>
      <c r="B109" s="45" t="s">
        <v>86</v>
      </c>
      <c r="C109" s="4" t="s">
        <v>134</v>
      </c>
      <c r="D109" s="5" t="s">
        <v>2</v>
      </c>
      <c r="E109" s="6">
        <f>E91</f>
        <v>2017</v>
      </c>
    </row>
    <row r="110" spans="1:7" ht="13.8" x14ac:dyDescent="0.25">
      <c r="A110" s="7" t="s">
        <v>38</v>
      </c>
      <c r="B110" s="8" t="s">
        <v>28</v>
      </c>
      <c r="C110" s="9" t="s">
        <v>3</v>
      </c>
      <c r="D110" s="10"/>
      <c r="E110" s="11"/>
    </row>
    <row r="111" spans="1:7" x14ac:dyDescent="0.25">
      <c r="A111" s="12" t="s">
        <v>4</v>
      </c>
      <c r="B111" s="13" t="s">
        <v>5</v>
      </c>
      <c r="C111" s="14" t="s">
        <v>6</v>
      </c>
      <c r="D111" s="14" t="s">
        <v>7</v>
      </c>
      <c r="E111" s="15" t="s">
        <v>8</v>
      </c>
    </row>
    <row r="112" spans="1:7" x14ac:dyDescent="0.25">
      <c r="A112" s="16">
        <v>1</v>
      </c>
      <c r="B112" s="196" t="s">
        <v>420</v>
      </c>
      <c r="C112" s="197">
        <v>1999</v>
      </c>
      <c r="D112" s="17">
        <f>E109-C112</f>
        <v>18</v>
      </c>
      <c r="E112" s="18" t="str">
        <f t="shared" ref="E112:E121" si="6">IF(D112&lt;=29,"Kor alatti",IF(D112&gt;=30,D112))</f>
        <v>Kor alatti</v>
      </c>
    </row>
    <row r="113" spans="1:5" x14ac:dyDescent="0.25">
      <c r="A113" s="16">
        <v>2</v>
      </c>
      <c r="B113" s="204" t="s">
        <v>419</v>
      </c>
      <c r="C113" s="205">
        <v>1993</v>
      </c>
      <c r="D113" s="17">
        <f>E109-C120</f>
        <v>37</v>
      </c>
      <c r="E113" s="18">
        <f t="shared" si="6"/>
        <v>37</v>
      </c>
    </row>
    <row r="114" spans="1:5" x14ac:dyDescent="0.25">
      <c r="A114" s="16">
        <v>3</v>
      </c>
      <c r="B114" s="196" t="s">
        <v>418</v>
      </c>
      <c r="C114" s="197">
        <v>1996</v>
      </c>
      <c r="D114" s="17">
        <f>E109-C114</f>
        <v>21</v>
      </c>
      <c r="E114" s="18" t="str">
        <f t="shared" si="6"/>
        <v>Kor alatti</v>
      </c>
    </row>
    <row r="115" spans="1:5" x14ac:dyDescent="0.25">
      <c r="A115" s="16">
        <v>4</v>
      </c>
      <c r="B115" s="196" t="s">
        <v>190</v>
      </c>
      <c r="C115" s="197">
        <v>1994</v>
      </c>
      <c r="D115" s="17">
        <f>E109-C115</f>
        <v>23</v>
      </c>
      <c r="E115" s="18" t="str">
        <f t="shared" si="6"/>
        <v>Kor alatti</v>
      </c>
    </row>
    <row r="116" spans="1:5" x14ac:dyDescent="0.25">
      <c r="A116" s="16">
        <v>5</v>
      </c>
      <c r="B116" s="204" t="s">
        <v>191</v>
      </c>
      <c r="C116" s="205">
        <v>2001</v>
      </c>
      <c r="D116" s="17">
        <f>E109-C116</f>
        <v>16</v>
      </c>
      <c r="E116" s="18" t="str">
        <f t="shared" si="6"/>
        <v>Kor alatti</v>
      </c>
    </row>
    <row r="117" spans="1:5" x14ac:dyDescent="0.25">
      <c r="A117" s="16">
        <v>6</v>
      </c>
      <c r="B117" s="196" t="s">
        <v>192</v>
      </c>
      <c r="C117" s="197">
        <v>1995</v>
      </c>
      <c r="D117" s="17">
        <f>E109-C117</f>
        <v>22</v>
      </c>
      <c r="E117" s="18" t="str">
        <f t="shared" si="6"/>
        <v>Kor alatti</v>
      </c>
    </row>
    <row r="118" spans="1:5" x14ac:dyDescent="0.25">
      <c r="A118" s="16">
        <v>7</v>
      </c>
      <c r="B118" s="196" t="s">
        <v>193</v>
      </c>
      <c r="C118" s="197">
        <v>1994</v>
      </c>
      <c r="D118" s="17">
        <f>E109-C118</f>
        <v>23</v>
      </c>
      <c r="E118" s="18" t="str">
        <f t="shared" si="6"/>
        <v>Kor alatti</v>
      </c>
    </row>
    <row r="119" spans="1:5" ht="13.8" thickBot="1" x14ac:dyDescent="0.3">
      <c r="A119" s="19">
        <v>8</v>
      </c>
      <c r="B119" s="196" t="s">
        <v>194</v>
      </c>
      <c r="C119" s="197">
        <v>1999</v>
      </c>
      <c r="D119" s="20">
        <f>E109-C119</f>
        <v>18</v>
      </c>
      <c r="E119" s="21" t="str">
        <f t="shared" si="6"/>
        <v>Kor alatti</v>
      </c>
    </row>
    <row r="120" spans="1:5" ht="13.8" thickTop="1" x14ac:dyDescent="0.25">
      <c r="A120" s="22" t="s">
        <v>9</v>
      </c>
      <c r="B120" s="196" t="s">
        <v>421</v>
      </c>
      <c r="C120" s="197">
        <v>1980</v>
      </c>
      <c r="D120" s="17">
        <f>E109-C113</f>
        <v>24</v>
      </c>
      <c r="E120" s="18" t="str">
        <f t="shared" si="6"/>
        <v>Kor alatti</v>
      </c>
    </row>
    <row r="121" spans="1:5" x14ac:dyDescent="0.25">
      <c r="A121" s="23" t="s">
        <v>10</v>
      </c>
      <c r="B121" s="203"/>
      <c r="C121" s="203"/>
      <c r="D121" s="17">
        <f>E109-C121</f>
        <v>2017</v>
      </c>
      <c r="E121" s="18">
        <f t="shared" si="6"/>
        <v>2017</v>
      </c>
    </row>
    <row r="122" spans="1:5" x14ac:dyDescent="0.25">
      <c r="A122" s="24"/>
      <c r="B122" s="25"/>
      <c r="C122" s="25"/>
      <c r="D122" s="25"/>
      <c r="E122" s="26"/>
    </row>
    <row r="123" spans="1:5" ht="15.6" x14ac:dyDescent="0.3">
      <c r="A123" s="27"/>
      <c r="B123" s="28" t="s">
        <v>11</v>
      </c>
      <c r="C123" s="29">
        <f>IF(D109="A",0,IF(D109="B",SUM(D112:D119)))</f>
        <v>0</v>
      </c>
      <c r="D123" s="25"/>
      <c r="E123" s="26"/>
    </row>
    <row r="124" spans="1:5" ht="15.6" x14ac:dyDescent="0.3">
      <c r="A124" s="27"/>
      <c r="B124" s="28" t="s">
        <v>12</v>
      </c>
      <c r="C124" s="30">
        <v>500</v>
      </c>
      <c r="D124" s="31" t="s">
        <v>13</v>
      </c>
      <c r="E124" s="32">
        <f>IF(C123=0,0)</f>
        <v>0</v>
      </c>
    </row>
    <row r="125" spans="1:5" ht="15.6" x14ac:dyDescent="0.3">
      <c r="A125" s="33"/>
      <c r="B125" s="34"/>
      <c r="C125" s="35"/>
      <c r="D125" s="36"/>
      <c r="E125" s="37"/>
    </row>
    <row r="126" spans="1:5" x14ac:dyDescent="0.25">
      <c r="A126" s="38"/>
      <c r="B126" s="38"/>
      <c r="C126" s="38"/>
      <c r="D126" s="38"/>
      <c r="E126" s="38"/>
    </row>
    <row r="127" spans="1:5" ht="13.8" x14ac:dyDescent="0.25">
      <c r="A127" s="2" t="s">
        <v>0</v>
      </c>
      <c r="B127" s="195" t="s">
        <v>195</v>
      </c>
      <c r="C127" s="4" t="s">
        <v>134</v>
      </c>
      <c r="D127" s="5" t="s">
        <v>2</v>
      </c>
      <c r="E127" s="6">
        <f>E109</f>
        <v>2017</v>
      </c>
    </row>
    <row r="128" spans="1:5" ht="13.8" x14ac:dyDescent="0.25">
      <c r="A128" s="7" t="s">
        <v>39</v>
      </c>
      <c r="B128" s="8" t="s">
        <v>16</v>
      </c>
      <c r="C128" s="9" t="s">
        <v>14</v>
      </c>
      <c r="D128" s="10"/>
      <c r="E128" s="11"/>
    </row>
    <row r="129" spans="1:7" x14ac:dyDescent="0.25">
      <c r="A129" s="12" t="s">
        <v>4</v>
      </c>
      <c r="B129" s="13" t="s">
        <v>5</v>
      </c>
      <c r="C129" s="14" t="s">
        <v>6</v>
      </c>
      <c r="D129" s="14" t="s">
        <v>7</v>
      </c>
      <c r="E129" s="15" t="s">
        <v>8</v>
      </c>
    </row>
    <row r="130" spans="1:7" x14ac:dyDescent="0.25">
      <c r="A130" s="16">
        <v>1</v>
      </c>
      <c r="B130" s="196" t="s">
        <v>481</v>
      </c>
      <c r="C130" s="197">
        <v>1998</v>
      </c>
      <c r="D130" s="17">
        <f>E127-C130</f>
        <v>19</v>
      </c>
      <c r="E130" s="18" t="str">
        <f t="shared" ref="E130:E139" si="7">IF(D130&lt;=29,"Kor alatti",IF(D130&gt;=30,D130))</f>
        <v>Kor alatti</v>
      </c>
    </row>
    <row r="131" spans="1:7" x14ac:dyDescent="0.25">
      <c r="A131" s="16">
        <v>2</v>
      </c>
      <c r="B131" s="196" t="s">
        <v>480</v>
      </c>
      <c r="C131" s="197">
        <v>2000</v>
      </c>
      <c r="D131" s="17">
        <f>E127-C131</f>
        <v>17</v>
      </c>
      <c r="E131" s="18" t="str">
        <f t="shared" si="7"/>
        <v>Kor alatti</v>
      </c>
    </row>
    <row r="132" spans="1:7" x14ac:dyDescent="0.25">
      <c r="A132" s="16">
        <v>3</v>
      </c>
      <c r="B132" s="196" t="s">
        <v>197</v>
      </c>
      <c r="C132" s="197">
        <v>2001</v>
      </c>
      <c r="D132" s="17">
        <f>E127-C132</f>
        <v>16</v>
      </c>
      <c r="E132" s="18" t="str">
        <f t="shared" si="7"/>
        <v>Kor alatti</v>
      </c>
    </row>
    <row r="133" spans="1:7" x14ac:dyDescent="0.25">
      <c r="A133" s="16">
        <v>4</v>
      </c>
      <c r="B133" s="204" t="s">
        <v>479</v>
      </c>
      <c r="C133" s="205">
        <v>1993</v>
      </c>
      <c r="D133" s="17">
        <f>E127-C133</f>
        <v>24</v>
      </c>
      <c r="E133" s="18" t="str">
        <f t="shared" si="7"/>
        <v>Kor alatti</v>
      </c>
    </row>
    <row r="134" spans="1:7" x14ac:dyDescent="0.25">
      <c r="A134" s="16">
        <v>5</v>
      </c>
      <c r="B134" s="196" t="s">
        <v>198</v>
      </c>
      <c r="C134" s="197">
        <v>1996</v>
      </c>
      <c r="D134" s="17">
        <f>E127-C134</f>
        <v>21</v>
      </c>
      <c r="E134" s="18" t="str">
        <f t="shared" si="7"/>
        <v>Kor alatti</v>
      </c>
    </row>
    <row r="135" spans="1:7" x14ac:dyDescent="0.25">
      <c r="A135" s="16">
        <v>6</v>
      </c>
      <c r="B135" s="196" t="s">
        <v>199</v>
      </c>
      <c r="C135" s="197">
        <v>2000</v>
      </c>
      <c r="D135" s="17">
        <f>E127-C135</f>
        <v>17</v>
      </c>
      <c r="E135" s="18" t="str">
        <f t="shared" si="7"/>
        <v>Kor alatti</v>
      </c>
    </row>
    <row r="136" spans="1:7" x14ac:dyDescent="0.25">
      <c r="A136" s="16">
        <v>7</v>
      </c>
      <c r="B136" s="196" t="s">
        <v>200</v>
      </c>
      <c r="C136" s="197">
        <v>2001</v>
      </c>
      <c r="D136" s="17">
        <f>E127-C136</f>
        <v>16</v>
      </c>
      <c r="E136" s="18" t="str">
        <f t="shared" si="7"/>
        <v>Kor alatti</v>
      </c>
      <c r="F136" s="196"/>
      <c r="G136" s="197"/>
    </row>
    <row r="137" spans="1:7" ht="13.8" thickBot="1" x14ac:dyDescent="0.3">
      <c r="A137" s="19">
        <v>8</v>
      </c>
      <c r="B137" s="196" t="s">
        <v>201</v>
      </c>
      <c r="C137" s="197">
        <v>1999</v>
      </c>
      <c r="D137" s="20">
        <f>E127-C137</f>
        <v>18</v>
      </c>
      <c r="E137" s="21" t="str">
        <f t="shared" si="7"/>
        <v>Kor alatti</v>
      </c>
    </row>
    <row r="138" spans="1:7" ht="13.8" thickTop="1" x14ac:dyDescent="0.25">
      <c r="A138" s="22" t="s">
        <v>9</v>
      </c>
      <c r="B138" s="196" t="s">
        <v>196</v>
      </c>
      <c r="C138" s="197">
        <v>1966</v>
      </c>
      <c r="D138" s="17">
        <f>E127-C138</f>
        <v>51</v>
      </c>
      <c r="E138" s="18">
        <f t="shared" si="7"/>
        <v>51</v>
      </c>
    </row>
    <row r="139" spans="1:7" x14ac:dyDescent="0.25">
      <c r="A139" s="23" t="s">
        <v>10</v>
      </c>
      <c r="B139" s="196" t="s">
        <v>202</v>
      </c>
      <c r="C139" s="203"/>
      <c r="D139" s="17">
        <f>E127-C139</f>
        <v>2017</v>
      </c>
      <c r="E139" s="18">
        <f t="shared" si="7"/>
        <v>2017</v>
      </c>
    </row>
    <row r="140" spans="1:7" x14ac:dyDescent="0.25">
      <c r="A140" s="24"/>
      <c r="B140" s="25"/>
      <c r="C140" s="25"/>
      <c r="D140" s="25"/>
      <c r="E140" s="26"/>
    </row>
    <row r="141" spans="1:7" ht="15.6" x14ac:dyDescent="0.3">
      <c r="A141" s="27"/>
      <c r="B141" s="28" t="s">
        <v>11</v>
      </c>
      <c r="C141" s="29">
        <f>IF(D127="A",0,IF(D127="B",SUM(D130:D137)))</f>
        <v>0</v>
      </c>
      <c r="D141" s="25"/>
      <c r="E141" s="26"/>
    </row>
    <row r="142" spans="1:7" ht="15.6" x14ac:dyDescent="0.3">
      <c r="A142" s="27"/>
      <c r="B142" s="28" t="s">
        <v>12</v>
      </c>
      <c r="C142" s="30">
        <v>500</v>
      </c>
      <c r="D142" s="31" t="s">
        <v>13</v>
      </c>
      <c r="E142" s="32">
        <f>IF(C141=0,0)</f>
        <v>0</v>
      </c>
    </row>
    <row r="143" spans="1:7" ht="15.6" x14ac:dyDescent="0.3">
      <c r="A143" s="33"/>
      <c r="B143" s="34"/>
      <c r="C143" s="35"/>
      <c r="D143" s="36"/>
      <c r="E143" s="37"/>
    </row>
    <row r="144" spans="1:7" x14ac:dyDescent="0.25">
      <c r="A144" s="38"/>
      <c r="B144" s="38"/>
      <c r="C144" s="38"/>
      <c r="D144" s="38"/>
      <c r="E144" s="38"/>
    </row>
    <row r="145" spans="1:7" ht="13.8" x14ac:dyDescent="0.25">
      <c r="A145" s="2" t="s">
        <v>0</v>
      </c>
      <c r="B145" s="195" t="s">
        <v>203</v>
      </c>
      <c r="C145" s="4" t="s">
        <v>134</v>
      </c>
      <c r="D145" s="5" t="s">
        <v>2</v>
      </c>
      <c r="E145" s="6">
        <f>E127</f>
        <v>2017</v>
      </c>
    </row>
    <row r="146" spans="1:7" ht="13.8" x14ac:dyDescent="0.25">
      <c r="A146" s="7" t="s">
        <v>40</v>
      </c>
      <c r="B146" s="8" t="s">
        <v>27</v>
      </c>
      <c r="C146" s="9" t="s">
        <v>14</v>
      </c>
      <c r="D146" s="10"/>
      <c r="E146" s="11"/>
    </row>
    <row r="147" spans="1:7" x14ac:dyDescent="0.25">
      <c r="A147" s="12" t="s">
        <v>4</v>
      </c>
      <c r="B147" s="14" t="s">
        <v>5</v>
      </c>
      <c r="C147" s="14" t="s">
        <v>6</v>
      </c>
      <c r="D147" s="14" t="s">
        <v>7</v>
      </c>
      <c r="E147" s="15" t="s">
        <v>8</v>
      </c>
    </row>
    <row r="148" spans="1:7" x14ac:dyDescent="0.25">
      <c r="A148" s="16">
        <v>1</v>
      </c>
      <c r="B148" s="196" t="s">
        <v>204</v>
      </c>
      <c r="C148" s="197">
        <v>1993</v>
      </c>
      <c r="D148" s="17">
        <f>E145-C148</f>
        <v>24</v>
      </c>
      <c r="E148" s="42" t="str">
        <f t="shared" ref="E148:E157" si="8">IF(D148&lt;=29,"Kor alatti",IF(D148&gt;=30,D148))</f>
        <v>Kor alatti</v>
      </c>
    </row>
    <row r="149" spans="1:7" x14ac:dyDescent="0.25">
      <c r="A149" s="16">
        <v>2</v>
      </c>
      <c r="B149" s="196" t="s">
        <v>205</v>
      </c>
      <c r="C149" s="197">
        <v>1993</v>
      </c>
      <c r="D149" s="17">
        <f>E145-C149</f>
        <v>24</v>
      </c>
      <c r="E149" s="42" t="str">
        <f t="shared" si="8"/>
        <v>Kor alatti</v>
      </c>
    </row>
    <row r="150" spans="1:7" x14ac:dyDescent="0.25">
      <c r="A150" s="16">
        <v>3</v>
      </c>
      <c r="B150" s="196" t="s">
        <v>206</v>
      </c>
      <c r="C150" s="197">
        <v>1993</v>
      </c>
      <c r="D150" s="17">
        <f>E145-C150</f>
        <v>24</v>
      </c>
      <c r="E150" s="42" t="str">
        <f t="shared" si="8"/>
        <v>Kor alatti</v>
      </c>
    </row>
    <row r="151" spans="1:7" x14ac:dyDescent="0.25">
      <c r="A151" s="16">
        <v>4</v>
      </c>
      <c r="B151" s="196" t="s">
        <v>207</v>
      </c>
      <c r="C151" s="197">
        <v>1995</v>
      </c>
      <c r="D151" s="17">
        <f>E145-C151</f>
        <v>22</v>
      </c>
      <c r="E151" s="42" t="str">
        <f t="shared" si="8"/>
        <v>Kor alatti</v>
      </c>
    </row>
    <row r="152" spans="1:7" x14ac:dyDescent="0.25">
      <c r="A152" s="16">
        <v>5</v>
      </c>
      <c r="B152" s="196" t="s">
        <v>208</v>
      </c>
      <c r="C152" s="197">
        <v>1999</v>
      </c>
      <c r="D152" s="17">
        <f>E145-C152</f>
        <v>18</v>
      </c>
      <c r="E152" s="42" t="str">
        <f t="shared" si="8"/>
        <v>Kor alatti</v>
      </c>
    </row>
    <row r="153" spans="1:7" x14ac:dyDescent="0.25">
      <c r="A153" s="16">
        <v>6</v>
      </c>
      <c r="B153" s="196" t="s">
        <v>209</v>
      </c>
      <c r="C153" s="197">
        <v>1987</v>
      </c>
      <c r="D153" s="17">
        <f>E145-C153</f>
        <v>30</v>
      </c>
      <c r="E153" s="42">
        <f t="shared" si="8"/>
        <v>30</v>
      </c>
    </row>
    <row r="154" spans="1:7" x14ac:dyDescent="0.25">
      <c r="A154" s="16">
        <v>7</v>
      </c>
      <c r="B154" s="204" t="s">
        <v>213</v>
      </c>
      <c r="C154" s="205">
        <v>1998</v>
      </c>
      <c r="D154" s="17">
        <f>E145-C154</f>
        <v>19</v>
      </c>
      <c r="E154" s="42" t="str">
        <f t="shared" si="8"/>
        <v>Kor alatti</v>
      </c>
      <c r="F154" s="196" t="s">
        <v>210</v>
      </c>
      <c r="G154" s="197">
        <v>1994</v>
      </c>
    </row>
    <row r="155" spans="1:7" ht="13.8" thickBot="1" x14ac:dyDescent="0.3">
      <c r="A155" s="19">
        <v>8</v>
      </c>
      <c r="B155" s="196" t="s">
        <v>211</v>
      </c>
      <c r="C155" s="197">
        <v>1994</v>
      </c>
      <c r="D155" s="20">
        <f>E145-C155</f>
        <v>23</v>
      </c>
      <c r="E155" s="43" t="str">
        <f t="shared" si="8"/>
        <v>Kor alatti</v>
      </c>
    </row>
    <row r="156" spans="1:7" ht="13.8" thickTop="1" x14ac:dyDescent="0.25">
      <c r="A156" s="22" t="s">
        <v>9</v>
      </c>
      <c r="B156" s="196" t="s">
        <v>212</v>
      </c>
      <c r="C156" s="197">
        <v>1995</v>
      </c>
      <c r="D156" s="17">
        <f>E145-C156</f>
        <v>22</v>
      </c>
      <c r="E156" s="42" t="str">
        <f t="shared" si="8"/>
        <v>Kor alatti</v>
      </c>
    </row>
    <row r="157" spans="1:7" x14ac:dyDescent="0.25">
      <c r="A157" s="23" t="s">
        <v>10</v>
      </c>
      <c r="B157" s="196" t="s">
        <v>210</v>
      </c>
      <c r="C157" s="197">
        <v>1994</v>
      </c>
      <c r="D157" s="17">
        <f>E145-C157</f>
        <v>23</v>
      </c>
      <c r="E157" s="42" t="str">
        <f t="shared" si="8"/>
        <v>Kor alatti</v>
      </c>
    </row>
    <row r="158" spans="1:7" x14ac:dyDescent="0.25">
      <c r="A158" s="24"/>
      <c r="B158" s="25"/>
      <c r="C158" s="25"/>
      <c r="D158" s="25"/>
      <c r="E158" s="26"/>
    </row>
    <row r="159" spans="1:7" ht="15.6" x14ac:dyDescent="0.3">
      <c r="A159" s="27"/>
      <c r="B159" s="28" t="s">
        <v>11</v>
      </c>
      <c r="C159" s="29">
        <f>IF(D145="A",0,IF(D145="B",SUM(D148:D155)))</f>
        <v>0</v>
      </c>
      <c r="D159" s="25"/>
      <c r="E159" s="26"/>
    </row>
    <row r="160" spans="1:7" ht="15.6" x14ac:dyDescent="0.3">
      <c r="A160" s="27"/>
      <c r="B160" s="28" t="s">
        <v>12</v>
      </c>
      <c r="C160" s="30">
        <v>500</v>
      </c>
      <c r="D160" s="31"/>
      <c r="E160" s="32">
        <f>IF(C159=0,0)</f>
        <v>0</v>
      </c>
    </row>
    <row r="161" spans="1:7" ht="15.6" x14ac:dyDescent="0.3">
      <c r="A161" s="33"/>
      <c r="B161" s="34"/>
      <c r="C161" s="35"/>
      <c r="D161" s="36"/>
      <c r="E161" s="37"/>
    </row>
    <row r="162" spans="1:7" x14ac:dyDescent="0.25">
      <c r="A162" s="38"/>
      <c r="B162" s="38"/>
      <c r="C162" s="38"/>
      <c r="D162" s="38"/>
      <c r="E162" s="38"/>
    </row>
    <row r="163" spans="1:7" ht="13.8" x14ac:dyDescent="0.25">
      <c r="A163" s="2" t="s">
        <v>0</v>
      </c>
      <c r="B163" s="194" t="s">
        <v>215</v>
      </c>
      <c r="C163" s="4" t="s">
        <v>134</v>
      </c>
      <c r="D163" s="5" t="s">
        <v>2</v>
      </c>
      <c r="E163" s="6">
        <f>E145</f>
        <v>2017</v>
      </c>
    </row>
    <row r="164" spans="1:7" ht="13.8" x14ac:dyDescent="0.25">
      <c r="A164" s="7" t="s">
        <v>41</v>
      </c>
      <c r="B164" s="8" t="s">
        <v>95</v>
      </c>
      <c r="C164" s="9" t="s">
        <v>14</v>
      </c>
      <c r="D164" s="10"/>
      <c r="E164" s="11"/>
    </row>
    <row r="165" spans="1:7" x14ac:dyDescent="0.25">
      <c r="A165" s="12" t="s">
        <v>4</v>
      </c>
      <c r="B165" s="13" t="s">
        <v>5</v>
      </c>
      <c r="C165" s="14" t="s">
        <v>6</v>
      </c>
      <c r="D165" s="14" t="s">
        <v>7</v>
      </c>
      <c r="E165" s="15" t="s">
        <v>8</v>
      </c>
    </row>
    <row r="166" spans="1:7" x14ac:dyDescent="0.25">
      <c r="A166" s="16">
        <v>1</v>
      </c>
      <c r="B166" s="196" t="s">
        <v>216</v>
      </c>
      <c r="C166" s="197">
        <v>1997</v>
      </c>
      <c r="D166" s="17">
        <f>E163-C166</f>
        <v>20</v>
      </c>
      <c r="E166" s="42" t="str">
        <f t="shared" ref="E166:E175" si="9">IF(D166&lt;=29,"Kor alatti",IF(D166&gt;=30,D166))</f>
        <v>Kor alatti</v>
      </c>
    </row>
    <row r="167" spans="1:7" x14ac:dyDescent="0.25">
      <c r="A167" s="16">
        <v>2</v>
      </c>
      <c r="B167" s="196" t="s">
        <v>224</v>
      </c>
      <c r="C167" s="197">
        <v>1997</v>
      </c>
      <c r="D167" s="17">
        <f>E163-C167</f>
        <v>20</v>
      </c>
      <c r="E167" s="42" t="str">
        <f t="shared" si="9"/>
        <v>Kor alatti</v>
      </c>
    </row>
    <row r="168" spans="1:7" x14ac:dyDescent="0.25">
      <c r="A168" s="16">
        <v>3</v>
      </c>
      <c r="B168" s="196" t="s">
        <v>218</v>
      </c>
      <c r="C168" s="197">
        <v>1989</v>
      </c>
      <c r="D168" s="17">
        <f>E163-C168</f>
        <v>28</v>
      </c>
      <c r="E168" s="42" t="str">
        <f t="shared" si="9"/>
        <v>Kor alatti</v>
      </c>
    </row>
    <row r="169" spans="1:7" x14ac:dyDescent="0.25">
      <c r="A169" s="16">
        <v>4</v>
      </c>
      <c r="B169" s="196" t="s">
        <v>219</v>
      </c>
      <c r="C169" s="197">
        <v>1997</v>
      </c>
      <c r="D169" s="17">
        <f>E163-C169</f>
        <v>20</v>
      </c>
      <c r="E169" s="42" t="str">
        <f t="shared" si="9"/>
        <v>Kor alatti</v>
      </c>
    </row>
    <row r="170" spans="1:7" x14ac:dyDescent="0.25">
      <c r="A170" s="16">
        <v>5</v>
      </c>
      <c r="B170" s="196" t="s">
        <v>220</v>
      </c>
      <c r="C170" s="197">
        <v>2001</v>
      </c>
      <c r="D170" s="17">
        <f>E163-C170</f>
        <v>16</v>
      </c>
      <c r="E170" s="42" t="str">
        <f t="shared" si="9"/>
        <v>Kor alatti</v>
      </c>
    </row>
    <row r="171" spans="1:7" x14ac:dyDescent="0.25">
      <c r="A171" s="16">
        <v>6</v>
      </c>
      <c r="B171" s="196" t="s">
        <v>221</v>
      </c>
      <c r="C171" s="197">
        <v>1992</v>
      </c>
      <c r="D171" s="17">
        <f>E163-C171</f>
        <v>25</v>
      </c>
      <c r="E171" s="42" t="str">
        <f t="shared" si="9"/>
        <v>Kor alatti</v>
      </c>
    </row>
    <row r="172" spans="1:7" x14ac:dyDescent="0.25">
      <c r="A172" s="16">
        <v>7</v>
      </c>
      <c r="B172" s="196" t="s">
        <v>222</v>
      </c>
      <c r="C172" s="197">
        <v>1997</v>
      </c>
      <c r="D172" s="17">
        <f>E163-C172</f>
        <v>20</v>
      </c>
      <c r="E172" s="42" t="str">
        <f t="shared" si="9"/>
        <v>Kor alatti</v>
      </c>
    </row>
    <row r="173" spans="1:7" ht="13.8" thickBot="1" x14ac:dyDescent="0.3">
      <c r="A173" s="19">
        <v>8</v>
      </c>
      <c r="B173" s="196" t="s">
        <v>223</v>
      </c>
      <c r="C173" s="197">
        <v>1988</v>
      </c>
      <c r="D173" s="20">
        <f>E163-C173</f>
        <v>29</v>
      </c>
      <c r="E173" s="43" t="str">
        <f t="shared" si="9"/>
        <v>Kor alatti</v>
      </c>
    </row>
    <row r="174" spans="1:7" ht="13.8" thickTop="1" x14ac:dyDescent="0.25">
      <c r="A174" s="22" t="s">
        <v>9</v>
      </c>
      <c r="B174" s="196" t="s">
        <v>217</v>
      </c>
      <c r="C174" s="197">
        <v>1981</v>
      </c>
      <c r="D174" s="17" t="e">
        <f>E163-#REF!</f>
        <v>#REF!</v>
      </c>
      <c r="E174" s="42" t="e">
        <f t="shared" si="9"/>
        <v>#REF!</v>
      </c>
    </row>
    <row r="175" spans="1:7" x14ac:dyDescent="0.25">
      <c r="A175" s="23" t="s">
        <v>10</v>
      </c>
      <c r="D175" s="17">
        <f>E163-C174</f>
        <v>36</v>
      </c>
      <c r="E175" s="42">
        <f t="shared" si="9"/>
        <v>36</v>
      </c>
      <c r="G175" s="44"/>
    </row>
    <row r="176" spans="1:7" x14ac:dyDescent="0.25">
      <c r="A176" s="24"/>
      <c r="B176" s="25"/>
      <c r="C176" s="25"/>
      <c r="D176" s="25"/>
      <c r="E176" s="26"/>
    </row>
    <row r="177" spans="1:5" ht="15.6" x14ac:dyDescent="0.3">
      <c r="A177" s="27"/>
      <c r="B177" s="28" t="s">
        <v>11</v>
      </c>
      <c r="C177" s="29">
        <f>IF(D163="A",0,IF(D163="B",SUM(D166:D173)))</f>
        <v>0</v>
      </c>
      <c r="D177" s="25"/>
      <c r="E177" s="26"/>
    </row>
    <row r="178" spans="1:5" ht="15.6" x14ac:dyDescent="0.3">
      <c r="A178" s="27"/>
      <c r="B178" s="28" t="s">
        <v>12</v>
      </c>
      <c r="C178" s="30">
        <v>500</v>
      </c>
      <c r="D178" s="31" t="s">
        <v>13</v>
      </c>
      <c r="E178" s="32">
        <f>IF(C177=0,0)</f>
        <v>0</v>
      </c>
    </row>
    <row r="179" spans="1:5" ht="15.6" x14ac:dyDescent="0.3">
      <c r="A179" s="33"/>
      <c r="B179" s="34"/>
      <c r="C179" s="35"/>
      <c r="D179" s="36"/>
      <c r="E179" s="37"/>
    </row>
    <row r="180" spans="1:5" x14ac:dyDescent="0.25">
      <c r="A180" s="38"/>
      <c r="B180" s="38"/>
      <c r="C180" s="38"/>
      <c r="D180" s="38"/>
      <c r="E180" s="38"/>
    </row>
    <row r="181" spans="1:5" ht="13.8" x14ac:dyDescent="0.25">
      <c r="A181" s="2" t="s">
        <v>0</v>
      </c>
      <c r="B181" s="195" t="s">
        <v>225</v>
      </c>
      <c r="C181" s="4" t="s">
        <v>134</v>
      </c>
      <c r="D181" s="5" t="s">
        <v>2</v>
      </c>
      <c r="E181" s="6">
        <f>E163</f>
        <v>2017</v>
      </c>
    </row>
    <row r="182" spans="1:5" ht="13.8" x14ac:dyDescent="0.25">
      <c r="A182" s="7" t="s">
        <v>42</v>
      </c>
      <c r="B182" s="8" t="s">
        <v>95</v>
      </c>
      <c r="C182" s="9" t="s">
        <v>3</v>
      </c>
      <c r="D182" s="10"/>
      <c r="E182" s="11"/>
    </row>
    <row r="183" spans="1:5" x14ac:dyDescent="0.25">
      <c r="A183" s="12" t="s">
        <v>4</v>
      </c>
      <c r="B183" s="13" t="s">
        <v>5</v>
      </c>
      <c r="C183" s="14" t="s">
        <v>6</v>
      </c>
      <c r="D183" s="14" t="s">
        <v>7</v>
      </c>
      <c r="E183" s="15" t="s">
        <v>8</v>
      </c>
    </row>
    <row r="184" spans="1:5" x14ac:dyDescent="0.25">
      <c r="A184" s="16">
        <v>1</v>
      </c>
      <c r="B184" s="196" t="s">
        <v>226</v>
      </c>
      <c r="C184" s="197">
        <v>1995</v>
      </c>
      <c r="D184" s="17">
        <f>E181-C184</f>
        <v>22</v>
      </c>
      <c r="E184" s="18" t="str">
        <f t="shared" ref="E184:E193" si="10">IF(D184&lt;=29,"Kor alatti",IF(D184&gt;=30,D184))</f>
        <v>Kor alatti</v>
      </c>
    </row>
    <row r="185" spans="1:5" x14ac:dyDescent="0.25">
      <c r="A185" s="16">
        <v>2</v>
      </c>
      <c r="B185" s="196" t="s">
        <v>227</v>
      </c>
      <c r="C185" s="197">
        <v>2000</v>
      </c>
      <c r="D185" s="17">
        <f>E181-C185</f>
        <v>17</v>
      </c>
      <c r="E185" s="18" t="str">
        <f t="shared" si="10"/>
        <v>Kor alatti</v>
      </c>
    </row>
    <row r="186" spans="1:5" x14ac:dyDescent="0.25">
      <c r="A186" s="16">
        <v>3</v>
      </c>
      <c r="B186" s="196" t="s">
        <v>228</v>
      </c>
      <c r="C186" s="197">
        <v>1992</v>
      </c>
      <c r="D186" s="17">
        <f>E181-C186</f>
        <v>25</v>
      </c>
      <c r="E186" s="18" t="str">
        <f t="shared" si="10"/>
        <v>Kor alatti</v>
      </c>
    </row>
    <row r="187" spans="1:5" x14ac:dyDescent="0.25">
      <c r="A187" s="16">
        <v>4</v>
      </c>
      <c r="B187" s="196" t="s">
        <v>229</v>
      </c>
      <c r="C187" s="197">
        <v>2000</v>
      </c>
      <c r="D187" s="17">
        <f>E181-C187</f>
        <v>17</v>
      </c>
      <c r="E187" s="18" t="str">
        <f t="shared" si="10"/>
        <v>Kor alatti</v>
      </c>
    </row>
    <row r="188" spans="1:5" x14ac:dyDescent="0.25">
      <c r="A188" s="16">
        <v>5</v>
      </c>
      <c r="B188" s="196" t="s">
        <v>234</v>
      </c>
      <c r="C188" s="197">
        <v>1996</v>
      </c>
      <c r="D188" s="17">
        <f>E181-C188</f>
        <v>21</v>
      </c>
      <c r="E188" s="18" t="str">
        <f t="shared" si="10"/>
        <v>Kor alatti</v>
      </c>
    </row>
    <row r="189" spans="1:5" x14ac:dyDescent="0.25">
      <c r="A189" s="16">
        <v>6</v>
      </c>
      <c r="B189" s="204" t="s">
        <v>231</v>
      </c>
      <c r="C189" s="205">
        <v>1997</v>
      </c>
      <c r="D189" s="17">
        <f>E181-C189</f>
        <v>20</v>
      </c>
      <c r="E189" s="18" t="str">
        <f t="shared" si="10"/>
        <v>Kor alatti</v>
      </c>
    </row>
    <row r="190" spans="1:5" x14ac:dyDescent="0.25">
      <c r="A190" s="16">
        <v>7</v>
      </c>
      <c r="B190" s="196" t="s">
        <v>232</v>
      </c>
      <c r="C190" s="197">
        <v>1999</v>
      </c>
      <c r="D190" s="17">
        <f>E181-C190</f>
        <v>18</v>
      </c>
      <c r="E190" s="18" t="str">
        <f t="shared" si="10"/>
        <v>Kor alatti</v>
      </c>
    </row>
    <row r="191" spans="1:5" ht="13.8" thickBot="1" x14ac:dyDescent="0.3">
      <c r="A191" s="19">
        <v>8</v>
      </c>
      <c r="B191" s="196" t="s">
        <v>233</v>
      </c>
      <c r="C191" s="197">
        <v>1992</v>
      </c>
      <c r="D191" s="20">
        <f>E181-C191</f>
        <v>25</v>
      </c>
      <c r="E191" s="21" t="str">
        <f t="shared" si="10"/>
        <v>Kor alatti</v>
      </c>
    </row>
    <row r="192" spans="1:5" ht="13.8" thickTop="1" x14ac:dyDescent="0.25">
      <c r="A192" s="22" t="s">
        <v>9</v>
      </c>
      <c r="B192" s="196" t="s">
        <v>230</v>
      </c>
      <c r="C192" s="197">
        <v>1999</v>
      </c>
      <c r="D192" s="17">
        <f>E181-C192</f>
        <v>18</v>
      </c>
      <c r="E192" s="18" t="str">
        <f t="shared" si="10"/>
        <v>Kor alatti</v>
      </c>
    </row>
    <row r="193" spans="1:7" x14ac:dyDescent="0.25">
      <c r="A193" s="23" t="s">
        <v>10</v>
      </c>
      <c r="B193" s="196"/>
      <c r="C193" s="197"/>
      <c r="D193" s="17">
        <f>E181-C193</f>
        <v>2017</v>
      </c>
      <c r="E193" s="18">
        <f t="shared" si="10"/>
        <v>2017</v>
      </c>
    </row>
    <row r="194" spans="1:7" x14ac:dyDescent="0.25">
      <c r="A194" s="24"/>
      <c r="B194" s="25"/>
      <c r="C194" s="25"/>
      <c r="D194" s="25"/>
      <c r="E194" s="26"/>
    </row>
    <row r="195" spans="1:7" ht="15.6" x14ac:dyDescent="0.3">
      <c r="A195" s="27"/>
      <c r="B195" s="28" t="s">
        <v>11</v>
      </c>
      <c r="C195" s="29">
        <f>IF(D181="A",0,IF(D181="B",SUM(D184:D191)))</f>
        <v>0</v>
      </c>
      <c r="D195" s="25"/>
      <c r="E195" s="26"/>
    </row>
    <row r="196" spans="1:7" ht="15.6" x14ac:dyDescent="0.3">
      <c r="A196" s="27"/>
      <c r="B196" s="28" t="s">
        <v>12</v>
      </c>
      <c r="C196" s="30">
        <v>500</v>
      </c>
      <c r="D196" s="31" t="s">
        <v>13</v>
      </c>
      <c r="E196" s="32">
        <f>IF(C195=0,0)</f>
        <v>0</v>
      </c>
    </row>
    <row r="197" spans="1:7" ht="15.6" x14ac:dyDescent="0.3">
      <c r="A197" s="33"/>
      <c r="B197" s="34"/>
      <c r="C197" s="35"/>
      <c r="D197" s="36"/>
      <c r="E197" s="37"/>
    </row>
    <row r="198" spans="1:7" x14ac:dyDescent="0.25">
      <c r="A198" s="38"/>
      <c r="B198" s="38"/>
      <c r="C198" s="38"/>
      <c r="D198" s="38"/>
      <c r="E198" s="38"/>
    </row>
    <row r="199" spans="1:7" ht="15.6" x14ac:dyDescent="0.25">
      <c r="A199" s="2" t="s">
        <v>0</v>
      </c>
      <c r="B199" s="39" t="s">
        <v>235</v>
      </c>
      <c r="C199" s="4" t="s">
        <v>134</v>
      </c>
      <c r="D199" s="5" t="s">
        <v>2</v>
      </c>
      <c r="E199" s="6">
        <f>E181</f>
        <v>2017</v>
      </c>
    </row>
    <row r="200" spans="1:7" ht="13.8" x14ac:dyDescent="0.25">
      <c r="A200" s="7" t="s">
        <v>43</v>
      </c>
      <c r="B200" s="8" t="s">
        <v>95</v>
      </c>
      <c r="C200" s="9" t="s">
        <v>14</v>
      </c>
      <c r="D200" s="10"/>
      <c r="E200" s="11"/>
    </row>
    <row r="201" spans="1:7" x14ac:dyDescent="0.25">
      <c r="A201" s="12" t="s">
        <v>4</v>
      </c>
      <c r="B201" s="13" t="s">
        <v>5</v>
      </c>
      <c r="C201" s="14" t="s">
        <v>6</v>
      </c>
      <c r="D201" s="14" t="s">
        <v>7</v>
      </c>
      <c r="E201" s="15" t="s">
        <v>8</v>
      </c>
    </row>
    <row r="202" spans="1:7" x14ac:dyDescent="0.25">
      <c r="A202" s="16">
        <v>1</v>
      </c>
      <c r="B202" s="196" t="s">
        <v>236</v>
      </c>
      <c r="C202" s="197">
        <v>1977</v>
      </c>
      <c r="D202" s="17">
        <f>E199-C202</f>
        <v>40</v>
      </c>
      <c r="E202" s="18">
        <f t="shared" ref="E202:E211" si="11">IF(D202&lt;=29,"Kor alatti",IF(D202&gt;=30,D202))</f>
        <v>40</v>
      </c>
    </row>
    <row r="203" spans="1:7" x14ac:dyDescent="0.25">
      <c r="A203" s="16">
        <v>2</v>
      </c>
      <c r="B203" s="196" t="s">
        <v>237</v>
      </c>
      <c r="C203" s="197">
        <v>1987</v>
      </c>
      <c r="D203" s="17">
        <f>E199-C203</f>
        <v>30</v>
      </c>
      <c r="E203" s="18">
        <f t="shared" si="11"/>
        <v>30</v>
      </c>
    </row>
    <row r="204" spans="1:7" x14ac:dyDescent="0.25">
      <c r="A204" s="16">
        <v>3</v>
      </c>
      <c r="B204" s="196" t="s">
        <v>242</v>
      </c>
      <c r="C204" s="197">
        <v>1979</v>
      </c>
      <c r="D204" s="17">
        <f>E199-C204</f>
        <v>38</v>
      </c>
      <c r="E204" s="18">
        <f t="shared" si="11"/>
        <v>38</v>
      </c>
    </row>
    <row r="205" spans="1:7" x14ac:dyDescent="0.25">
      <c r="A205" s="16">
        <v>4</v>
      </c>
      <c r="B205" s="196" t="s">
        <v>410</v>
      </c>
      <c r="C205" s="197">
        <v>1993</v>
      </c>
      <c r="D205" s="17">
        <f>E199-C205</f>
        <v>24</v>
      </c>
      <c r="E205" s="18" t="str">
        <f t="shared" si="11"/>
        <v>Kor alatti</v>
      </c>
    </row>
    <row r="206" spans="1:7" x14ac:dyDescent="0.25">
      <c r="A206" s="16">
        <v>5</v>
      </c>
      <c r="B206" s="196" t="s">
        <v>239</v>
      </c>
      <c r="C206" s="197">
        <v>1975</v>
      </c>
      <c r="D206" s="17">
        <f>E199-C206</f>
        <v>42</v>
      </c>
      <c r="E206" s="18">
        <f t="shared" si="11"/>
        <v>42</v>
      </c>
    </row>
    <row r="207" spans="1:7" x14ac:dyDescent="0.25">
      <c r="A207" s="16">
        <v>6</v>
      </c>
      <c r="B207" s="196" t="s">
        <v>243</v>
      </c>
      <c r="C207" s="197">
        <v>1967</v>
      </c>
      <c r="D207" s="17">
        <f>E199-C207</f>
        <v>50</v>
      </c>
      <c r="E207" s="18">
        <f t="shared" si="11"/>
        <v>50</v>
      </c>
    </row>
    <row r="208" spans="1:7" x14ac:dyDescent="0.25">
      <c r="A208" s="16">
        <v>7</v>
      </c>
      <c r="B208" s="196" t="s">
        <v>240</v>
      </c>
      <c r="C208" s="197">
        <v>1981</v>
      </c>
      <c r="D208" s="17">
        <f>E199-C208</f>
        <v>36</v>
      </c>
      <c r="E208" s="18">
        <f t="shared" si="11"/>
        <v>36</v>
      </c>
      <c r="F208" s="196"/>
      <c r="G208" s="197"/>
    </row>
    <row r="209" spans="1:7" ht="13.8" thickBot="1" x14ac:dyDescent="0.3">
      <c r="A209" s="19">
        <v>8</v>
      </c>
      <c r="B209" s="196" t="s">
        <v>241</v>
      </c>
      <c r="C209" s="197">
        <v>1978</v>
      </c>
      <c r="D209" s="20">
        <f>E199-C210</f>
        <v>49</v>
      </c>
      <c r="E209" s="21">
        <f t="shared" si="11"/>
        <v>49</v>
      </c>
      <c r="F209" s="196"/>
      <c r="G209" s="197"/>
    </row>
    <row r="210" spans="1:7" ht="13.8" thickTop="1" x14ac:dyDescent="0.25">
      <c r="A210" s="22" t="s">
        <v>9</v>
      </c>
      <c r="B210" s="196" t="s">
        <v>238</v>
      </c>
      <c r="C210" s="197">
        <v>1968</v>
      </c>
      <c r="D210" s="17">
        <f>E199-C209</f>
        <v>39</v>
      </c>
      <c r="E210" s="18">
        <f t="shared" si="11"/>
        <v>39</v>
      </c>
    </row>
    <row r="211" spans="1:7" x14ac:dyDescent="0.25">
      <c r="A211" s="23" t="s">
        <v>10</v>
      </c>
      <c r="B211" s="196" t="s">
        <v>411</v>
      </c>
      <c r="C211" s="197">
        <v>1964</v>
      </c>
      <c r="D211" s="17">
        <f>E199-C211</f>
        <v>53</v>
      </c>
      <c r="E211" s="18">
        <f t="shared" si="11"/>
        <v>53</v>
      </c>
    </row>
    <row r="212" spans="1:7" x14ac:dyDescent="0.25">
      <c r="A212" s="24"/>
      <c r="B212" s="25"/>
      <c r="C212" s="25"/>
      <c r="D212" s="25"/>
      <c r="E212" s="26"/>
    </row>
    <row r="213" spans="1:7" ht="15.6" x14ac:dyDescent="0.3">
      <c r="A213" s="27"/>
      <c r="B213" s="28" t="s">
        <v>11</v>
      </c>
      <c r="C213" s="29">
        <f>IF(D199="A",0,IF(D199="B",SUM(D202:D209)))</f>
        <v>0</v>
      </c>
      <c r="D213" s="25"/>
      <c r="E213" s="26"/>
    </row>
    <row r="214" spans="1:7" ht="15.6" x14ac:dyDescent="0.3">
      <c r="A214" s="27"/>
      <c r="B214" s="28" t="s">
        <v>12</v>
      </c>
      <c r="C214" s="30">
        <v>500</v>
      </c>
      <c r="D214" s="31" t="s">
        <v>13</v>
      </c>
      <c r="E214" s="32">
        <f>IF(C213=0,0)</f>
        <v>0</v>
      </c>
    </row>
    <row r="215" spans="1:7" ht="15.6" x14ac:dyDescent="0.3">
      <c r="A215" s="33"/>
      <c r="B215" s="34"/>
      <c r="C215" s="35"/>
      <c r="D215" s="36"/>
      <c r="E215" s="37"/>
    </row>
    <row r="216" spans="1:7" x14ac:dyDescent="0.25">
      <c r="A216" s="38"/>
      <c r="B216" s="38"/>
      <c r="C216" s="38"/>
      <c r="D216" s="38"/>
      <c r="E216" s="38"/>
    </row>
    <row r="217" spans="1:7" ht="15.6" x14ac:dyDescent="0.25">
      <c r="A217" s="2" t="s">
        <v>0</v>
      </c>
      <c r="B217" s="39" t="s">
        <v>244</v>
      </c>
      <c r="C217" s="4" t="s">
        <v>134</v>
      </c>
      <c r="D217" s="5" t="s">
        <v>2</v>
      </c>
      <c r="E217" s="6">
        <f>E199</f>
        <v>2017</v>
      </c>
    </row>
    <row r="218" spans="1:7" ht="13.8" x14ac:dyDescent="0.25">
      <c r="A218" s="7" t="s">
        <v>44</v>
      </c>
      <c r="B218" s="8" t="s">
        <v>27</v>
      </c>
      <c r="C218" s="9" t="s">
        <v>14</v>
      </c>
      <c r="D218" s="10"/>
      <c r="E218" s="11"/>
    </row>
    <row r="219" spans="1:7" x14ac:dyDescent="0.25">
      <c r="A219" s="12" t="s">
        <v>4</v>
      </c>
      <c r="B219" s="49" t="s">
        <v>5</v>
      </c>
      <c r="C219" s="14" t="s">
        <v>6</v>
      </c>
      <c r="D219" s="14" t="s">
        <v>7</v>
      </c>
      <c r="E219" s="15" t="s">
        <v>8</v>
      </c>
    </row>
    <row r="220" spans="1:7" x14ac:dyDescent="0.25">
      <c r="A220" s="16">
        <v>1</v>
      </c>
      <c r="B220" s="196" t="s">
        <v>251</v>
      </c>
      <c r="C220" s="197">
        <v>1993</v>
      </c>
      <c r="D220" s="17">
        <f>E$217-C220</f>
        <v>24</v>
      </c>
      <c r="E220" s="42" t="str">
        <f t="shared" ref="E220:E229" si="12">IF(D220&lt;=29,"Kor alatti",IF(D220&gt;=30,D220))</f>
        <v>Kor alatti</v>
      </c>
    </row>
    <row r="221" spans="1:7" x14ac:dyDescent="0.25">
      <c r="A221" s="16">
        <v>2</v>
      </c>
      <c r="B221" s="196" t="s">
        <v>246</v>
      </c>
      <c r="C221" s="197">
        <v>1996</v>
      </c>
      <c r="D221" s="17">
        <f t="shared" ref="D221:D229" si="13">E$217-C221</f>
        <v>21</v>
      </c>
      <c r="E221" s="42" t="str">
        <f t="shared" si="12"/>
        <v>Kor alatti</v>
      </c>
      <c r="F221" s="196"/>
      <c r="G221" s="197"/>
    </row>
    <row r="222" spans="1:7" x14ac:dyDescent="0.25">
      <c r="A222" s="16">
        <v>3</v>
      </c>
      <c r="B222" s="196" t="s">
        <v>247</v>
      </c>
      <c r="C222" s="197">
        <v>1987</v>
      </c>
      <c r="D222" s="17">
        <f t="shared" si="13"/>
        <v>30</v>
      </c>
      <c r="E222" s="42">
        <f t="shared" si="12"/>
        <v>30</v>
      </c>
    </row>
    <row r="223" spans="1:7" x14ac:dyDescent="0.25">
      <c r="A223" s="16">
        <v>4</v>
      </c>
      <c r="B223" s="196" t="s">
        <v>248</v>
      </c>
      <c r="C223" s="197">
        <v>1980</v>
      </c>
      <c r="D223" s="17">
        <f t="shared" si="13"/>
        <v>37</v>
      </c>
      <c r="E223" s="42">
        <f t="shared" si="12"/>
        <v>37</v>
      </c>
    </row>
    <row r="224" spans="1:7" x14ac:dyDescent="0.25">
      <c r="A224" s="16">
        <v>5</v>
      </c>
      <c r="B224" s="196" t="s">
        <v>249</v>
      </c>
      <c r="C224" s="197">
        <v>1982</v>
      </c>
      <c r="D224" s="17">
        <f t="shared" si="13"/>
        <v>35</v>
      </c>
      <c r="E224" s="42">
        <f t="shared" si="12"/>
        <v>35</v>
      </c>
    </row>
    <row r="225" spans="1:5" x14ac:dyDescent="0.25">
      <c r="A225" s="16">
        <v>6</v>
      </c>
      <c r="B225" s="196" t="s">
        <v>426</v>
      </c>
      <c r="C225" s="197">
        <v>1987</v>
      </c>
      <c r="D225" s="17">
        <f t="shared" si="13"/>
        <v>30</v>
      </c>
      <c r="E225" s="42">
        <f t="shared" si="12"/>
        <v>30</v>
      </c>
    </row>
    <row r="226" spans="1:5" x14ac:dyDescent="0.25">
      <c r="A226" s="16">
        <v>7</v>
      </c>
      <c r="B226" s="196" t="s">
        <v>425</v>
      </c>
      <c r="C226" s="197">
        <v>1990</v>
      </c>
      <c r="D226" s="17">
        <f t="shared" si="13"/>
        <v>27</v>
      </c>
      <c r="E226" s="42" t="str">
        <f t="shared" si="12"/>
        <v>Kor alatti</v>
      </c>
    </row>
    <row r="227" spans="1:5" ht="13.8" thickBot="1" x14ac:dyDescent="0.3">
      <c r="A227" s="19">
        <v>8</v>
      </c>
      <c r="B227" s="196" t="s">
        <v>250</v>
      </c>
      <c r="C227" s="197">
        <v>1988</v>
      </c>
      <c r="D227" s="17">
        <f t="shared" si="13"/>
        <v>29</v>
      </c>
      <c r="E227" s="43" t="str">
        <f t="shared" si="12"/>
        <v>Kor alatti</v>
      </c>
    </row>
    <row r="228" spans="1:5" ht="13.8" thickTop="1" x14ac:dyDescent="0.25">
      <c r="A228" s="22" t="s">
        <v>9</v>
      </c>
      <c r="B228" s="196" t="s">
        <v>245</v>
      </c>
      <c r="C228" s="197">
        <v>1987</v>
      </c>
      <c r="D228" s="17">
        <f t="shared" si="13"/>
        <v>30</v>
      </c>
      <c r="E228" s="42">
        <f t="shared" si="12"/>
        <v>30</v>
      </c>
    </row>
    <row r="229" spans="1:5" x14ac:dyDescent="0.25">
      <c r="A229" s="23" t="s">
        <v>10</v>
      </c>
      <c r="B229" s="196" t="s">
        <v>252</v>
      </c>
      <c r="C229" s="197">
        <v>1994</v>
      </c>
      <c r="D229" s="17">
        <f t="shared" si="13"/>
        <v>23</v>
      </c>
      <c r="E229" s="42" t="str">
        <f t="shared" si="12"/>
        <v>Kor alatti</v>
      </c>
    </row>
    <row r="230" spans="1:5" x14ac:dyDescent="0.25">
      <c r="A230" s="24"/>
      <c r="B230" s="25"/>
      <c r="C230" s="25"/>
      <c r="D230" s="25"/>
      <c r="E230" s="26"/>
    </row>
    <row r="231" spans="1:5" ht="15.6" x14ac:dyDescent="0.3">
      <c r="A231" s="27"/>
      <c r="B231" s="28" t="s">
        <v>11</v>
      </c>
      <c r="C231" s="29">
        <f>IF(D217="A",0,IF(D217="B",SUM(D220:D227)))</f>
        <v>0</v>
      </c>
      <c r="D231" s="25"/>
      <c r="E231" s="26"/>
    </row>
    <row r="232" spans="1:5" ht="15.6" x14ac:dyDescent="0.3">
      <c r="A232" s="27"/>
      <c r="B232" s="28" t="s">
        <v>12</v>
      </c>
      <c r="C232" s="30">
        <v>500</v>
      </c>
      <c r="D232" s="31" t="s">
        <v>13</v>
      </c>
      <c r="E232" s="32">
        <f>IF(C231=0,0)</f>
        <v>0</v>
      </c>
    </row>
    <row r="233" spans="1:5" ht="15.6" x14ac:dyDescent="0.3">
      <c r="A233" s="33"/>
      <c r="B233" s="34"/>
      <c r="C233" s="35"/>
      <c r="D233" s="36"/>
      <c r="E233" s="37"/>
    </row>
    <row r="234" spans="1:5" x14ac:dyDescent="0.25">
      <c r="A234" s="38"/>
      <c r="B234" s="38"/>
      <c r="C234" s="38"/>
      <c r="D234" s="38"/>
      <c r="E234" s="38"/>
    </row>
    <row r="235" spans="1:5" ht="13.8" x14ac:dyDescent="0.25">
      <c r="A235" s="2" t="s">
        <v>0</v>
      </c>
      <c r="B235" s="50" t="s">
        <v>253</v>
      </c>
      <c r="C235" s="4" t="s">
        <v>134</v>
      </c>
      <c r="D235" s="5" t="s">
        <v>2</v>
      </c>
      <c r="E235" s="6">
        <f>E217</f>
        <v>2017</v>
      </c>
    </row>
    <row r="236" spans="1:5" ht="13.8" x14ac:dyDescent="0.25">
      <c r="A236" s="7" t="s">
        <v>45</v>
      </c>
      <c r="B236" s="8" t="s">
        <v>27</v>
      </c>
      <c r="C236" s="9" t="s">
        <v>3</v>
      </c>
      <c r="D236" s="10"/>
      <c r="E236" s="11"/>
    </row>
    <row r="237" spans="1:5" x14ac:dyDescent="0.25">
      <c r="A237" s="12" t="s">
        <v>4</v>
      </c>
      <c r="B237" s="13" t="s">
        <v>5</v>
      </c>
      <c r="C237" s="14" t="s">
        <v>6</v>
      </c>
      <c r="D237" s="14" t="s">
        <v>7</v>
      </c>
      <c r="E237" s="15" t="s">
        <v>8</v>
      </c>
    </row>
    <row r="238" spans="1:5" x14ac:dyDescent="0.25">
      <c r="A238" s="16">
        <v>1</v>
      </c>
      <c r="B238" s="196" t="s">
        <v>413</v>
      </c>
      <c r="C238" s="197">
        <v>1984</v>
      </c>
      <c r="D238" s="17">
        <f>E235-C238</f>
        <v>33</v>
      </c>
      <c r="E238" s="42">
        <f t="shared" ref="E238:E247" si="14">IF(D238&lt;=29,"Kor alatti",IF(D238&gt;=30,D238))</f>
        <v>33</v>
      </c>
    </row>
    <row r="239" spans="1:5" x14ac:dyDescent="0.25">
      <c r="A239" s="16">
        <v>2</v>
      </c>
      <c r="B239" s="196" t="s">
        <v>254</v>
      </c>
      <c r="C239" s="197">
        <v>1981</v>
      </c>
      <c r="D239" s="17">
        <f>E235-C239</f>
        <v>36</v>
      </c>
      <c r="E239" s="42">
        <f t="shared" si="14"/>
        <v>36</v>
      </c>
    </row>
    <row r="240" spans="1:5" x14ac:dyDescent="0.25">
      <c r="A240" s="16">
        <v>3</v>
      </c>
      <c r="B240" s="196" t="s">
        <v>255</v>
      </c>
      <c r="C240" s="197">
        <v>1993</v>
      </c>
      <c r="D240" s="17">
        <f>E235-C240</f>
        <v>24</v>
      </c>
      <c r="E240" s="42" t="str">
        <f t="shared" si="14"/>
        <v>Kor alatti</v>
      </c>
    </row>
    <row r="241" spans="1:5" x14ac:dyDescent="0.25">
      <c r="A241" s="16">
        <v>4</v>
      </c>
      <c r="B241" s="196" t="s">
        <v>256</v>
      </c>
      <c r="C241" s="197">
        <v>1968</v>
      </c>
      <c r="D241" s="17">
        <f>E235-C241</f>
        <v>49</v>
      </c>
      <c r="E241" s="42">
        <f t="shared" si="14"/>
        <v>49</v>
      </c>
    </row>
    <row r="242" spans="1:5" x14ac:dyDescent="0.25">
      <c r="A242" s="16">
        <v>5</v>
      </c>
      <c r="B242" s="196" t="s">
        <v>257</v>
      </c>
      <c r="C242" s="197">
        <v>1991</v>
      </c>
      <c r="D242" s="17">
        <f>E235-C242</f>
        <v>26</v>
      </c>
      <c r="E242" s="42" t="str">
        <f t="shared" si="14"/>
        <v>Kor alatti</v>
      </c>
    </row>
    <row r="243" spans="1:5" x14ac:dyDescent="0.25">
      <c r="A243" s="16">
        <v>6</v>
      </c>
      <c r="B243" s="196" t="s">
        <v>262</v>
      </c>
      <c r="C243" s="209">
        <v>1981</v>
      </c>
      <c r="D243" s="17">
        <f>E235-C243</f>
        <v>36</v>
      </c>
      <c r="E243" s="42">
        <f t="shared" si="14"/>
        <v>36</v>
      </c>
    </row>
    <row r="244" spans="1:5" x14ac:dyDescent="0.25">
      <c r="A244" s="16">
        <v>7</v>
      </c>
      <c r="B244" s="196" t="s">
        <v>259</v>
      </c>
      <c r="C244" s="197">
        <v>1975</v>
      </c>
      <c r="D244" s="17">
        <f>E235-C244</f>
        <v>42</v>
      </c>
      <c r="E244" s="42">
        <f t="shared" si="14"/>
        <v>42</v>
      </c>
    </row>
    <row r="245" spans="1:5" ht="13.8" thickBot="1" x14ac:dyDescent="0.3">
      <c r="A245" s="19">
        <v>8</v>
      </c>
      <c r="B245" s="204" t="s">
        <v>260</v>
      </c>
      <c r="C245" s="205">
        <v>1997</v>
      </c>
      <c r="D245" s="20">
        <f>E235-C245</f>
        <v>20</v>
      </c>
      <c r="E245" s="43" t="str">
        <f t="shared" si="14"/>
        <v>Kor alatti</v>
      </c>
    </row>
    <row r="246" spans="1:5" ht="13.8" thickTop="1" x14ac:dyDescent="0.25">
      <c r="A246" s="22" t="s">
        <v>9</v>
      </c>
      <c r="B246" s="196" t="s">
        <v>258</v>
      </c>
      <c r="C246" s="197">
        <v>1990</v>
      </c>
      <c r="D246" s="17">
        <f>E235-C246</f>
        <v>27</v>
      </c>
      <c r="E246" s="42" t="str">
        <f t="shared" si="14"/>
        <v>Kor alatti</v>
      </c>
    </row>
    <row r="247" spans="1:5" x14ac:dyDescent="0.25">
      <c r="A247" s="23" t="s">
        <v>10</v>
      </c>
      <c r="B247" s="196" t="s">
        <v>261</v>
      </c>
      <c r="C247" s="197">
        <v>1999</v>
      </c>
      <c r="D247" s="17">
        <f>E235-C247</f>
        <v>18</v>
      </c>
      <c r="E247" s="42" t="str">
        <f t="shared" si="14"/>
        <v>Kor alatti</v>
      </c>
    </row>
    <row r="248" spans="1:5" x14ac:dyDescent="0.25">
      <c r="A248" s="24"/>
      <c r="B248" s="25"/>
      <c r="C248" s="25"/>
      <c r="D248" s="25"/>
      <c r="E248" s="26"/>
    </row>
    <row r="249" spans="1:5" ht="15.6" x14ac:dyDescent="0.3">
      <c r="A249" s="27"/>
      <c r="B249" s="28" t="s">
        <v>11</v>
      </c>
      <c r="C249" s="29">
        <f>IF(D235="A",0,IF(D235="B",SUM(D238:D245)))</f>
        <v>0</v>
      </c>
      <c r="D249" s="25"/>
      <c r="E249" s="26"/>
    </row>
    <row r="250" spans="1:5" ht="15.6" x14ac:dyDescent="0.3">
      <c r="A250" s="27"/>
      <c r="B250" s="28" t="s">
        <v>12</v>
      </c>
      <c r="C250" s="30">
        <v>500</v>
      </c>
      <c r="D250" s="31" t="s">
        <v>13</v>
      </c>
      <c r="E250" s="32">
        <f>IF(C249=0,0)</f>
        <v>0</v>
      </c>
    </row>
    <row r="251" spans="1:5" ht="15.6" x14ac:dyDescent="0.3">
      <c r="A251" s="33"/>
      <c r="B251" s="34"/>
      <c r="C251" s="35"/>
      <c r="D251" s="36"/>
      <c r="E251" s="37"/>
    </row>
    <row r="252" spans="1:5" x14ac:dyDescent="0.25">
      <c r="A252" s="38"/>
      <c r="B252" s="38"/>
      <c r="C252" s="38"/>
      <c r="D252" s="38"/>
      <c r="E252" s="38"/>
    </row>
    <row r="253" spans="1:5" ht="13.8" x14ac:dyDescent="0.25">
      <c r="A253" s="2" t="s">
        <v>0</v>
      </c>
      <c r="B253" s="50" t="s">
        <v>263</v>
      </c>
      <c r="C253" s="4" t="s">
        <v>134</v>
      </c>
      <c r="D253" s="5" t="s">
        <v>17</v>
      </c>
      <c r="E253" s="6">
        <f>E235</f>
        <v>2017</v>
      </c>
    </row>
    <row r="254" spans="1:5" ht="13.8" x14ac:dyDescent="0.25">
      <c r="A254" s="7" t="s">
        <v>46</v>
      </c>
      <c r="B254" s="8" t="s">
        <v>18</v>
      </c>
      <c r="C254" s="9" t="s">
        <v>14</v>
      </c>
      <c r="D254" s="10"/>
      <c r="E254" s="11"/>
    </row>
    <row r="255" spans="1:5" x14ac:dyDescent="0.25">
      <c r="A255" s="12" t="s">
        <v>4</v>
      </c>
      <c r="B255" s="49" t="s">
        <v>5</v>
      </c>
      <c r="C255" s="14" t="s">
        <v>6</v>
      </c>
      <c r="D255" s="14" t="s">
        <v>7</v>
      </c>
      <c r="E255" s="15" t="s">
        <v>8</v>
      </c>
    </row>
    <row r="256" spans="1:5" x14ac:dyDescent="0.25">
      <c r="A256" s="16">
        <v>1</v>
      </c>
      <c r="B256" s="196" t="s">
        <v>264</v>
      </c>
      <c r="C256" s="197">
        <v>1958</v>
      </c>
      <c r="D256" s="17">
        <f>E$253-C256</f>
        <v>59</v>
      </c>
      <c r="E256" s="42">
        <f t="shared" ref="E256:E265" si="15">IF(D256&lt;=29,"Kor alatti",IF(D256&gt;=30,D256))</f>
        <v>59</v>
      </c>
    </row>
    <row r="257" spans="1:7" x14ac:dyDescent="0.25">
      <c r="A257" s="16">
        <v>2</v>
      </c>
      <c r="B257" s="196" t="s">
        <v>272</v>
      </c>
      <c r="C257" s="197">
        <v>1969</v>
      </c>
      <c r="D257" s="17">
        <f t="shared" ref="D257:D265" si="16">E$253-C257</f>
        <v>48</v>
      </c>
      <c r="E257" s="42">
        <f t="shared" si="15"/>
        <v>48</v>
      </c>
    </row>
    <row r="258" spans="1:7" x14ac:dyDescent="0.25">
      <c r="A258" s="16">
        <v>3</v>
      </c>
      <c r="B258" s="196" t="s">
        <v>266</v>
      </c>
      <c r="C258" s="197">
        <v>1959</v>
      </c>
      <c r="D258" s="17">
        <f t="shared" si="16"/>
        <v>58</v>
      </c>
      <c r="E258" s="42">
        <f t="shared" si="15"/>
        <v>58</v>
      </c>
    </row>
    <row r="259" spans="1:7" x14ac:dyDescent="0.25">
      <c r="A259" s="16">
        <v>4</v>
      </c>
      <c r="B259" s="196" t="s">
        <v>267</v>
      </c>
      <c r="C259" s="197">
        <v>1965</v>
      </c>
      <c r="D259" s="17">
        <f t="shared" si="16"/>
        <v>52</v>
      </c>
      <c r="E259" s="42">
        <f t="shared" si="15"/>
        <v>52</v>
      </c>
    </row>
    <row r="260" spans="1:7" x14ac:dyDescent="0.25">
      <c r="A260" s="16">
        <v>5</v>
      </c>
      <c r="B260" s="196" t="s">
        <v>268</v>
      </c>
      <c r="C260" s="197">
        <v>1971</v>
      </c>
      <c r="D260" s="17">
        <f t="shared" si="16"/>
        <v>46</v>
      </c>
      <c r="E260" s="42">
        <f t="shared" si="15"/>
        <v>46</v>
      </c>
    </row>
    <row r="261" spans="1:7" x14ac:dyDescent="0.25">
      <c r="A261" s="16">
        <v>6</v>
      </c>
      <c r="B261" s="196" t="s">
        <v>269</v>
      </c>
      <c r="C261" s="197">
        <v>1975</v>
      </c>
      <c r="D261" s="17">
        <f t="shared" si="16"/>
        <v>42</v>
      </c>
      <c r="E261" s="42">
        <f t="shared" si="15"/>
        <v>42</v>
      </c>
    </row>
    <row r="262" spans="1:7" x14ac:dyDescent="0.25">
      <c r="A262" s="16">
        <v>7</v>
      </c>
      <c r="B262" s="196" t="s">
        <v>270</v>
      </c>
      <c r="C262" s="197">
        <v>1970</v>
      </c>
      <c r="D262" s="17">
        <f t="shared" si="16"/>
        <v>47</v>
      </c>
      <c r="E262" s="42">
        <f t="shared" si="15"/>
        <v>47</v>
      </c>
    </row>
    <row r="263" spans="1:7" ht="13.8" thickBot="1" x14ac:dyDescent="0.3">
      <c r="A263" s="19">
        <v>8</v>
      </c>
      <c r="B263" s="196" t="s">
        <v>271</v>
      </c>
      <c r="C263" s="197">
        <v>1974</v>
      </c>
      <c r="D263" s="132">
        <f t="shared" si="16"/>
        <v>43</v>
      </c>
      <c r="E263" s="43">
        <f t="shared" si="15"/>
        <v>43</v>
      </c>
    </row>
    <row r="264" spans="1:7" ht="13.8" thickTop="1" x14ac:dyDescent="0.25">
      <c r="A264" s="22" t="s">
        <v>9</v>
      </c>
      <c r="B264" s="196" t="s">
        <v>265</v>
      </c>
      <c r="C264" s="197">
        <v>1960</v>
      </c>
      <c r="D264" s="17">
        <f t="shared" si="16"/>
        <v>57</v>
      </c>
      <c r="E264" s="42">
        <f t="shared" si="15"/>
        <v>57</v>
      </c>
      <c r="F264" s="196"/>
      <c r="G264" s="197"/>
    </row>
    <row r="265" spans="1:7" x14ac:dyDescent="0.25">
      <c r="A265" s="23" t="s">
        <v>10</v>
      </c>
      <c r="B265" s="196" t="s">
        <v>273</v>
      </c>
      <c r="C265" s="197">
        <v>1951</v>
      </c>
      <c r="D265" s="17">
        <f t="shared" si="16"/>
        <v>66</v>
      </c>
      <c r="E265" s="42">
        <f t="shared" si="15"/>
        <v>66</v>
      </c>
    </row>
    <row r="266" spans="1:7" x14ac:dyDescent="0.25">
      <c r="A266" s="24"/>
      <c r="B266" s="25"/>
      <c r="C266" s="25"/>
      <c r="D266" s="25"/>
      <c r="E266" s="26"/>
    </row>
    <row r="267" spans="1:7" ht="15.6" x14ac:dyDescent="0.3">
      <c r="A267" s="27"/>
      <c r="B267" s="28" t="s">
        <v>11</v>
      </c>
      <c r="C267" s="29">
        <f>IF(D253="A",0,IF(D253="B",SUM(D256:D263)))</f>
        <v>395</v>
      </c>
      <c r="D267" s="25"/>
      <c r="E267" s="26"/>
    </row>
    <row r="268" spans="1:7" ht="15.6" x14ac:dyDescent="0.3">
      <c r="A268" s="27"/>
      <c r="B268" s="28" t="s">
        <v>12</v>
      </c>
      <c r="C268" s="30">
        <v>500</v>
      </c>
      <c r="D268" s="31" t="s">
        <v>13</v>
      </c>
      <c r="E268" s="32" t="b">
        <f>IF(C267=0,0)</f>
        <v>0</v>
      </c>
    </row>
    <row r="269" spans="1:7" ht="15.6" x14ac:dyDescent="0.3">
      <c r="A269" s="33"/>
      <c r="B269" s="34"/>
      <c r="C269" s="35"/>
      <c r="D269" s="36"/>
      <c r="E269" s="37"/>
    </row>
    <row r="270" spans="1:7" x14ac:dyDescent="0.25">
      <c r="A270" s="38"/>
      <c r="B270" s="38"/>
      <c r="C270" s="38"/>
      <c r="D270" s="38"/>
      <c r="E270" s="38"/>
    </row>
    <row r="271" spans="1:7" ht="13.8" x14ac:dyDescent="0.25">
      <c r="A271" s="2" t="s">
        <v>0</v>
      </c>
      <c r="B271" s="195" t="s">
        <v>93</v>
      </c>
      <c r="C271" s="4" t="s">
        <v>134</v>
      </c>
      <c r="D271" s="5" t="s">
        <v>2</v>
      </c>
      <c r="E271" s="6">
        <f>E253</f>
        <v>2017</v>
      </c>
    </row>
    <row r="272" spans="1:7" ht="13.8" x14ac:dyDescent="0.25">
      <c r="A272" s="7" t="s">
        <v>47</v>
      </c>
      <c r="B272" s="8" t="s">
        <v>15</v>
      </c>
      <c r="C272" s="9" t="s">
        <v>94</v>
      </c>
      <c r="D272" s="10"/>
      <c r="E272" s="11"/>
    </row>
    <row r="273" spans="1:8" x14ac:dyDescent="0.25">
      <c r="A273" s="12" t="s">
        <v>4</v>
      </c>
      <c r="B273" s="13" t="s">
        <v>5</v>
      </c>
      <c r="C273" s="14" t="s">
        <v>6</v>
      </c>
      <c r="D273" s="14" t="s">
        <v>7</v>
      </c>
      <c r="E273" s="15" t="s">
        <v>8</v>
      </c>
    </row>
    <row r="274" spans="1:8" x14ac:dyDescent="0.25">
      <c r="A274" s="16">
        <v>1</v>
      </c>
      <c r="B274" s="196" t="s">
        <v>274</v>
      </c>
      <c r="C274" s="197">
        <v>2000</v>
      </c>
      <c r="D274" s="17">
        <f>E271-C274</f>
        <v>17</v>
      </c>
      <c r="E274" s="42" t="str">
        <f t="shared" ref="E274:E283" si="17">IF(D274&lt;=29,"Kor alatti",IF(D274&gt;=30,D274))</f>
        <v>Kor alatti</v>
      </c>
    </row>
    <row r="275" spans="1:8" x14ac:dyDescent="0.25">
      <c r="A275" s="16">
        <v>2</v>
      </c>
      <c r="B275" s="196" t="s">
        <v>473</v>
      </c>
      <c r="C275" s="197">
        <v>1993</v>
      </c>
      <c r="D275" s="17">
        <f>E271-C275</f>
        <v>24</v>
      </c>
      <c r="E275" s="42" t="str">
        <f t="shared" si="17"/>
        <v>Kor alatti</v>
      </c>
    </row>
    <row r="276" spans="1:8" x14ac:dyDescent="0.25">
      <c r="A276" s="16">
        <v>3</v>
      </c>
      <c r="B276" s="196" t="s">
        <v>276</v>
      </c>
      <c r="C276" s="197">
        <v>1998</v>
      </c>
      <c r="D276" s="17">
        <f>E271-C276</f>
        <v>19</v>
      </c>
      <c r="E276" s="42" t="str">
        <f t="shared" si="17"/>
        <v>Kor alatti</v>
      </c>
    </row>
    <row r="277" spans="1:8" x14ac:dyDescent="0.25">
      <c r="A277" s="16">
        <v>4</v>
      </c>
      <c r="B277" s="196" t="s">
        <v>277</v>
      </c>
      <c r="C277" s="197">
        <v>1999</v>
      </c>
      <c r="D277" s="17">
        <f>E271-C277</f>
        <v>18</v>
      </c>
      <c r="E277" s="42" t="str">
        <f t="shared" si="17"/>
        <v>Kor alatti</v>
      </c>
    </row>
    <row r="278" spans="1:8" x14ac:dyDescent="0.25">
      <c r="A278" s="16">
        <v>5</v>
      </c>
      <c r="B278" s="196" t="s">
        <v>281</v>
      </c>
      <c r="C278" s="197">
        <v>2001</v>
      </c>
      <c r="D278" s="17">
        <f>E271-C278</f>
        <v>16</v>
      </c>
      <c r="E278" s="42" t="str">
        <f t="shared" si="17"/>
        <v>Kor alatti</v>
      </c>
    </row>
    <row r="279" spans="1:8" x14ac:dyDescent="0.25">
      <c r="A279" s="16">
        <v>6</v>
      </c>
      <c r="B279" s="196" t="s">
        <v>278</v>
      </c>
      <c r="C279" s="197">
        <v>1999</v>
      </c>
      <c r="D279" s="17">
        <f>E271-C279</f>
        <v>18</v>
      </c>
      <c r="E279" s="42" t="str">
        <f t="shared" si="17"/>
        <v>Kor alatti</v>
      </c>
      <c r="G279" s="196"/>
      <c r="H279" s="197"/>
    </row>
    <row r="280" spans="1:8" x14ac:dyDescent="0.25">
      <c r="A280" s="16">
        <v>7</v>
      </c>
      <c r="B280" s="196" t="s">
        <v>279</v>
      </c>
      <c r="C280" s="197">
        <v>1986</v>
      </c>
      <c r="D280" s="17">
        <f>E271-C280</f>
        <v>31</v>
      </c>
      <c r="E280" s="42">
        <f t="shared" si="17"/>
        <v>31</v>
      </c>
    </row>
    <row r="281" spans="1:8" ht="13.8" thickBot="1" x14ac:dyDescent="0.3">
      <c r="A281" s="19">
        <v>8</v>
      </c>
      <c r="B281" s="196" t="s">
        <v>280</v>
      </c>
      <c r="C281" s="197">
        <v>1999</v>
      </c>
      <c r="D281" s="20">
        <f>E271-C281</f>
        <v>18</v>
      </c>
      <c r="E281" s="43" t="str">
        <f t="shared" si="17"/>
        <v>Kor alatti</v>
      </c>
    </row>
    <row r="282" spans="1:8" ht="13.8" thickTop="1" x14ac:dyDescent="0.25">
      <c r="A282" s="22" t="s">
        <v>9</v>
      </c>
      <c r="B282" s="196" t="s">
        <v>275</v>
      </c>
      <c r="C282" s="197">
        <v>1999</v>
      </c>
      <c r="D282" s="17">
        <f>E271-C282</f>
        <v>18</v>
      </c>
      <c r="E282" s="42" t="str">
        <f t="shared" si="17"/>
        <v>Kor alatti</v>
      </c>
    </row>
    <row r="283" spans="1:8" x14ac:dyDescent="0.25">
      <c r="A283" s="23" t="s">
        <v>10</v>
      </c>
      <c r="B283" s="196"/>
      <c r="C283" s="197"/>
      <c r="D283" s="17">
        <f>E271-C283</f>
        <v>2017</v>
      </c>
      <c r="E283" s="42">
        <f t="shared" si="17"/>
        <v>2017</v>
      </c>
    </row>
    <row r="284" spans="1:8" x14ac:dyDescent="0.25">
      <c r="A284" s="24"/>
      <c r="B284" s="25"/>
      <c r="C284" s="25"/>
      <c r="D284" s="25"/>
      <c r="E284" s="26"/>
    </row>
    <row r="285" spans="1:8" ht="15.6" x14ac:dyDescent="0.3">
      <c r="A285" s="27"/>
      <c r="B285" s="28" t="s">
        <v>11</v>
      </c>
      <c r="C285" s="29">
        <f>IF(D271="A",0,IF(D271="B",SUM(D274:D281)))</f>
        <v>0</v>
      </c>
      <c r="D285" s="25"/>
      <c r="E285" s="26"/>
    </row>
    <row r="286" spans="1:8" ht="15.6" x14ac:dyDescent="0.3">
      <c r="A286" s="27"/>
      <c r="B286" s="28" t="s">
        <v>12</v>
      </c>
      <c r="C286" s="30">
        <v>500</v>
      </c>
      <c r="D286" s="31" t="s">
        <v>13</v>
      </c>
      <c r="E286" s="32">
        <f>IF(C285=0,0)</f>
        <v>0</v>
      </c>
    </row>
    <row r="287" spans="1:8" ht="15.6" x14ac:dyDescent="0.3">
      <c r="A287" s="33"/>
      <c r="B287" s="34"/>
      <c r="C287" s="35"/>
      <c r="D287" s="36"/>
      <c r="E287" s="37"/>
    </row>
    <row r="288" spans="1:8" x14ac:dyDescent="0.25">
      <c r="A288" s="38"/>
      <c r="B288" s="38"/>
      <c r="C288" s="38"/>
      <c r="D288" s="38"/>
      <c r="E288" s="38"/>
    </row>
    <row r="289" spans="1:7" ht="15.6" x14ac:dyDescent="0.3">
      <c r="A289" s="2" t="s">
        <v>0</v>
      </c>
      <c r="B289" s="3" t="s">
        <v>282</v>
      </c>
      <c r="C289" s="4" t="s">
        <v>134</v>
      </c>
      <c r="D289" s="5" t="s">
        <v>2</v>
      </c>
      <c r="E289" s="6">
        <f>E235</f>
        <v>2017</v>
      </c>
    </row>
    <row r="290" spans="1:7" ht="13.8" x14ac:dyDescent="0.25">
      <c r="A290" s="7" t="s">
        <v>48</v>
      </c>
      <c r="B290" s="8" t="s">
        <v>28</v>
      </c>
      <c r="C290" s="9" t="s">
        <v>14</v>
      </c>
      <c r="D290" s="10"/>
      <c r="E290" s="11"/>
    </row>
    <row r="291" spans="1:7" x14ac:dyDescent="0.25">
      <c r="A291" s="12" t="s">
        <v>4</v>
      </c>
      <c r="B291" s="13" t="s">
        <v>5</v>
      </c>
      <c r="C291" s="14" t="s">
        <v>6</v>
      </c>
      <c r="D291" s="14" t="s">
        <v>7</v>
      </c>
      <c r="E291" s="15" t="s">
        <v>8</v>
      </c>
    </row>
    <row r="292" spans="1:7" x14ac:dyDescent="0.25">
      <c r="A292" s="16">
        <v>1</v>
      </c>
      <c r="B292" s="196" t="s">
        <v>283</v>
      </c>
      <c r="C292" s="197">
        <v>1980</v>
      </c>
      <c r="D292" s="17">
        <f>E289-C292</f>
        <v>37</v>
      </c>
      <c r="E292" s="18">
        <f t="shared" ref="E292:E301" si="18">IF(D292&lt;=29,"Kor alatti",IF(D292&gt;=30,D292))</f>
        <v>37</v>
      </c>
    </row>
    <row r="293" spans="1:7" x14ac:dyDescent="0.25">
      <c r="A293" s="16">
        <v>2</v>
      </c>
      <c r="B293" s="196" t="s">
        <v>284</v>
      </c>
      <c r="C293" s="197">
        <v>1967</v>
      </c>
      <c r="D293" s="17">
        <f>E289-C293</f>
        <v>50</v>
      </c>
      <c r="E293" s="18">
        <f t="shared" si="18"/>
        <v>50</v>
      </c>
    </row>
    <row r="294" spans="1:7" x14ac:dyDescent="0.25">
      <c r="A294" s="16">
        <v>3</v>
      </c>
      <c r="B294" s="196" t="s">
        <v>285</v>
      </c>
      <c r="C294" s="197">
        <v>1990</v>
      </c>
      <c r="D294" s="17">
        <f>E289-C294</f>
        <v>27</v>
      </c>
      <c r="E294" s="18" t="str">
        <f t="shared" si="18"/>
        <v>Kor alatti</v>
      </c>
    </row>
    <row r="295" spans="1:7" x14ac:dyDescent="0.25">
      <c r="A295" s="16">
        <v>4</v>
      </c>
      <c r="B295" s="196" t="s">
        <v>286</v>
      </c>
      <c r="C295" s="197">
        <v>1997</v>
      </c>
      <c r="D295" s="17">
        <f>E289-C295</f>
        <v>20</v>
      </c>
      <c r="E295" s="18" t="str">
        <f t="shared" si="18"/>
        <v>Kor alatti</v>
      </c>
    </row>
    <row r="296" spans="1:7" x14ac:dyDescent="0.25">
      <c r="A296" s="16">
        <v>5</v>
      </c>
      <c r="B296" s="196" t="s">
        <v>287</v>
      </c>
      <c r="C296" s="197">
        <v>1990</v>
      </c>
      <c r="D296" s="17">
        <f>E289-C296</f>
        <v>27</v>
      </c>
      <c r="E296" s="18" t="str">
        <f t="shared" si="18"/>
        <v>Kor alatti</v>
      </c>
    </row>
    <row r="297" spans="1:7" x14ac:dyDescent="0.25">
      <c r="A297" s="16">
        <v>6</v>
      </c>
      <c r="B297" s="196" t="s">
        <v>288</v>
      </c>
      <c r="C297" s="197">
        <v>1984</v>
      </c>
      <c r="D297" s="17">
        <f>E289-C297</f>
        <v>33</v>
      </c>
      <c r="E297" s="18">
        <f t="shared" si="18"/>
        <v>33</v>
      </c>
    </row>
    <row r="298" spans="1:7" x14ac:dyDescent="0.25">
      <c r="A298" s="16">
        <v>7</v>
      </c>
      <c r="B298" s="196" t="s">
        <v>289</v>
      </c>
      <c r="C298" s="197">
        <v>1993</v>
      </c>
      <c r="D298" s="17">
        <f>E289-C298</f>
        <v>24</v>
      </c>
      <c r="E298" s="18" t="str">
        <f t="shared" si="18"/>
        <v>Kor alatti</v>
      </c>
    </row>
    <row r="299" spans="1:7" ht="13.8" thickBot="1" x14ac:dyDescent="0.3">
      <c r="A299" s="19">
        <v>8</v>
      </c>
      <c r="B299" s="196" t="s">
        <v>290</v>
      </c>
      <c r="C299" s="197">
        <v>1974</v>
      </c>
      <c r="D299" s="20">
        <f>E289-C299</f>
        <v>43</v>
      </c>
      <c r="E299" s="21">
        <f t="shared" si="18"/>
        <v>43</v>
      </c>
    </row>
    <row r="300" spans="1:7" ht="13.8" thickTop="1" x14ac:dyDescent="0.25">
      <c r="A300" s="22" t="s">
        <v>9</v>
      </c>
      <c r="B300" s="204" t="s">
        <v>471</v>
      </c>
      <c r="C300" s="205">
        <v>1978</v>
      </c>
      <c r="D300" s="17">
        <f>E289-C300</f>
        <v>39</v>
      </c>
      <c r="E300" s="18">
        <f t="shared" si="18"/>
        <v>39</v>
      </c>
      <c r="F300" s="204"/>
      <c r="G300" s="205"/>
    </row>
    <row r="301" spans="1:7" x14ac:dyDescent="0.25">
      <c r="A301" s="23" t="s">
        <v>10</v>
      </c>
      <c r="B301" s="196" t="s">
        <v>470</v>
      </c>
      <c r="C301" s="197">
        <v>1954</v>
      </c>
      <c r="D301" s="17">
        <f>E289-C301</f>
        <v>63</v>
      </c>
      <c r="E301" s="18">
        <f t="shared" si="18"/>
        <v>63</v>
      </c>
    </row>
    <row r="302" spans="1:7" x14ac:dyDescent="0.25">
      <c r="A302" s="24"/>
      <c r="B302" s="25"/>
      <c r="C302" s="25"/>
      <c r="D302" s="25"/>
      <c r="E302" s="26"/>
    </row>
    <row r="303" spans="1:7" ht="15.6" x14ac:dyDescent="0.3">
      <c r="A303" s="27"/>
      <c r="B303" s="28" t="s">
        <v>11</v>
      </c>
      <c r="C303" s="29">
        <f>IF(D289="A",0,IF(D289="B",SUM(D292:D299)))</f>
        <v>0</v>
      </c>
      <c r="D303" s="25"/>
      <c r="E303" s="26"/>
    </row>
    <row r="304" spans="1:7" ht="15.6" x14ac:dyDescent="0.3">
      <c r="A304" s="27"/>
      <c r="B304" s="28" t="s">
        <v>12</v>
      </c>
      <c r="C304" s="30">
        <v>500</v>
      </c>
      <c r="D304" s="31" t="s">
        <v>13</v>
      </c>
      <c r="E304" s="32">
        <f>IF(C303=0,0)</f>
        <v>0</v>
      </c>
    </row>
    <row r="305" spans="1:7" ht="15.6" x14ac:dyDescent="0.3">
      <c r="A305" s="33"/>
      <c r="B305" s="34"/>
      <c r="C305" s="35"/>
      <c r="D305" s="36"/>
      <c r="E305" s="37"/>
    </row>
    <row r="306" spans="1:7" x14ac:dyDescent="0.25">
      <c r="A306" s="38"/>
      <c r="B306" s="38"/>
      <c r="C306" s="38"/>
      <c r="D306" s="38"/>
      <c r="E306" s="38"/>
    </row>
    <row r="307" spans="1:7" ht="15.6" x14ac:dyDescent="0.3">
      <c r="A307" s="133" t="s">
        <v>0</v>
      </c>
      <c r="B307" s="3" t="s">
        <v>291</v>
      </c>
      <c r="C307" s="4" t="s">
        <v>134</v>
      </c>
      <c r="D307" s="5" t="s">
        <v>2</v>
      </c>
      <c r="E307" s="6">
        <f>E289</f>
        <v>2017</v>
      </c>
    </row>
    <row r="308" spans="1:7" ht="13.8" x14ac:dyDescent="0.25">
      <c r="A308" s="134" t="s">
        <v>49</v>
      </c>
      <c r="B308" s="8" t="s">
        <v>95</v>
      </c>
      <c r="C308" s="9" t="s">
        <v>14</v>
      </c>
      <c r="D308" s="10"/>
      <c r="E308" s="11"/>
    </row>
    <row r="309" spans="1:7" x14ac:dyDescent="0.25">
      <c r="A309" s="12" t="s">
        <v>4</v>
      </c>
      <c r="B309" s="13" t="s">
        <v>5</v>
      </c>
      <c r="C309" s="14" t="s">
        <v>6</v>
      </c>
      <c r="D309" s="14" t="s">
        <v>7</v>
      </c>
      <c r="E309" s="15" t="s">
        <v>8</v>
      </c>
    </row>
    <row r="310" spans="1:7" x14ac:dyDescent="0.25">
      <c r="A310" s="16">
        <v>1</v>
      </c>
      <c r="B310" s="196" t="s">
        <v>292</v>
      </c>
      <c r="C310" s="197">
        <v>1995</v>
      </c>
      <c r="D310" s="17">
        <f>E307-C310</f>
        <v>22</v>
      </c>
      <c r="E310" s="42" t="str">
        <f t="shared" ref="E310:E319" si="19">IF(D310&lt;=29,"Kor alatti",IF(D310&gt;=30,D310))</f>
        <v>Kor alatti</v>
      </c>
    </row>
    <row r="311" spans="1:7" x14ac:dyDescent="0.25">
      <c r="A311" s="16">
        <v>2</v>
      </c>
      <c r="B311" s="196" t="s">
        <v>293</v>
      </c>
      <c r="C311" s="197">
        <v>1993</v>
      </c>
      <c r="D311" s="17">
        <f>E307-C311</f>
        <v>24</v>
      </c>
      <c r="E311" s="42" t="str">
        <f t="shared" si="19"/>
        <v>Kor alatti</v>
      </c>
    </row>
    <row r="312" spans="1:7" x14ac:dyDescent="0.25">
      <c r="A312" s="16">
        <v>3</v>
      </c>
      <c r="B312" s="196" t="s">
        <v>294</v>
      </c>
      <c r="C312" s="197">
        <v>1991</v>
      </c>
      <c r="D312" s="17">
        <f>E307-C312</f>
        <v>26</v>
      </c>
      <c r="E312" s="42" t="str">
        <f t="shared" si="19"/>
        <v>Kor alatti</v>
      </c>
    </row>
    <row r="313" spans="1:7" x14ac:dyDescent="0.25">
      <c r="A313" s="16">
        <v>4</v>
      </c>
      <c r="B313" s="196" t="s">
        <v>295</v>
      </c>
      <c r="C313" s="197">
        <v>1989</v>
      </c>
      <c r="D313" s="17">
        <f>E307-C313</f>
        <v>28</v>
      </c>
      <c r="E313" s="42" t="str">
        <f t="shared" si="19"/>
        <v>Kor alatti</v>
      </c>
    </row>
    <row r="314" spans="1:7" x14ac:dyDescent="0.25">
      <c r="A314" s="16">
        <v>5</v>
      </c>
      <c r="B314" s="196" t="s">
        <v>296</v>
      </c>
      <c r="C314" s="197">
        <v>1990</v>
      </c>
      <c r="D314" s="17">
        <f>E307-C314</f>
        <v>27</v>
      </c>
      <c r="E314" s="42" t="str">
        <f t="shared" si="19"/>
        <v>Kor alatti</v>
      </c>
    </row>
    <row r="315" spans="1:7" x14ac:dyDescent="0.25">
      <c r="A315" s="16">
        <v>6</v>
      </c>
      <c r="B315" s="196" t="s">
        <v>299</v>
      </c>
      <c r="C315" s="197">
        <v>2001</v>
      </c>
      <c r="D315" s="17">
        <f>E307-C315</f>
        <v>16</v>
      </c>
      <c r="E315" s="42" t="str">
        <f t="shared" si="19"/>
        <v>Kor alatti</v>
      </c>
    </row>
    <row r="316" spans="1:7" x14ac:dyDescent="0.25">
      <c r="A316" s="16">
        <v>7</v>
      </c>
      <c r="B316" s="196" t="s">
        <v>300</v>
      </c>
      <c r="C316" s="197">
        <v>1989</v>
      </c>
      <c r="D316" s="17">
        <f>E307-C316</f>
        <v>28</v>
      </c>
      <c r="E316" s="42" t="str">
        <f t="shared" si="19"/>
        <v>Kor alatti</v>
      </c>
    </row>
    <row r="317" spans="1:7" ht="13.8" thickBot="1" x14ac:dyDescent="0.3">
      <c r="A317" s="19">
        <v>8</v>
      </c>
      <c r="B317" s="196" t="s">
        <v>459</v>
      </c>
      <c r="C317" s="197">
        <v>1993</v>
      </c>
      <c r="D317" s="20">
        <f>E307-C317</f>
        <v>24</v>
      </c>
      <c r="E317" s="43" t="str">
        <f t="shared" si="19"/>
        <v>Kor alatti</v>
      </c>
      <c r="F317" s="196"/>
      <c r="G317" s="197"/>
    </row>
    <row r="318" spans="1:7" ht="13.8" thickTop="1" x14ac:dyDescent="0.25">
      <c r="A318" s="22" t="s">
        <v>9</v>
      </c>
      <c r="B318" s="196" t="s">
        <v>297</v>
      </c>
      <c r="C318" s="197">
        <v>1988</v>
      </c>
      <c r="D318" s="17">
        <f>E307-C318</f>
        <v>29</v>
      </c>
      <c r="E318" s="42" t="str">
        <f t="shared" si="19"/>
        <v>Kor alatti</v>
      </c>
      <c r="F318" s="196"/>
      <c r="G318" s="197"/>
    </row>
    <row r="319" spans="1:7" x14ac:dyDescent="0.25">
      <c r="A319" s="23" t="s">
        <v>10</v>
      </c>
      <c r="B319" s="196" t="s">
        <v>298</v>
      </c>
      <c r="C319" s="197">
        <v>1987</v>
      </c>
      <c r="D319" s="17">
        <f>E307-C319</f>
        <v>30</v>
      </c>
      <c r="E319" s="42">
        <f t="shared" si="19"/>
        <v>30</v>
      </c>
    </row>
    <row r="320" spans="1:7" x14ac:dyDescent="0.25">
      <c r="A320" s="24"/>
      <c r="B320" s="25"/>
      <c r="C320" s="25"/>
      <c r="D320" s="25"/>
      <c r="E320" s="26"/>
    </row>
    <row r="321" spans="1:7" ht="15.6" x14ac:dyDescent="0.3">
      <c r="A321" s="27"/>
      <c r="B321" s="28" t="s">
        <v>11</v>
      </c>
      <c r="C321" s="29">
        <f>IF(D307="A",0,IF(D307="B",SUM(D310:D317)))</f>
        <v>0</v>
      </c>
      <c r="D321" s="25"/>
      <c r="E321" s="26"/>
    </row>
    <row r="322" spans="1:7" ht="15.6" x14ac:dyDescent="0.3">
      <c r="A322" s="27"/>
      <c r="B322" s="28" t="s">
        <v>12</v>
      </c>
      <c r="C322" s="30">
        <v>500</v>
      </c>
      <c r="D322" s="31" t="s">
        <v>13</v>
      </c>
      <c r="E322" s="32">
        <f>IF(C321=0,0)</f>
        <v>0</v>
      </c>
    </row>
    <row r="323" spans="1:7" ht="15.6" x14ac:dyDescent="0.3">
      <c r="A323" s="33"/>
      <c r="B323" s="34"/>
      <c r="C323" s="35"/>
      <c r="D323" s="36"/>
      <c r="E323" s="37"/>
    </row>
    <row r="324" spans="1:7" x14ac:dyDescent="0.25">
      <c r="A324" s="38"/>
      <c r="B324" s="38"/>
      <c r="C324" s="38"/>
      <c r="D324" s="38"/>
      <c r="E324" s="38"/>
    </row>
    <row r="325" spans="1:7" ht="13.8" x14ac:dyDescent="0.25">
      <c r="A325" s="2" t="s">
        <v>0</v>
      </c>
      <c r="B325" s="50" t="s">
        <v>301</v>
      </c>
      <c r="C325" s="4" t="s">
        <v>134</v>
      </c>
      <c r="D325" s="5" t="s">
        <v>17</v>
      </c>
      <c r="E325" s="6">
        <f>E307</f>
        <v>2017</v>
      </c>
    </row>
    <row r="326" spans="1:7" ht="13.8" x14ac:dyDescent="0.25">
      <c r="A326" s="7" t="s">
        <v>50</v>
      </c>
      <c r="B326" s="8" t="s">
        <v>20</v>
      </c>
      <c r="C326" s="9" t="s">
        <v>14</v>
      </c>
      <c r="D326" s="10"/>
      <c r="E326" s="11"/>
    </row>
    <row r="327" spans="1:7" x14ac:dyDescent="0.25">
      <c r="A327" s="12" t="s">
        <v>4</v>
      </c>
      <c r="B327" s="13" t="s">
        <v>5</v>
      </c>
      <c r="C327" s="14" t="s">
        <v>6</v>
      </c>
      <c r="D327" s="14" t="s">
        <v>7</v>
      </c>
      <c r="E327" s="15" t="s">
        <v>8</v>
      </c>
    </row>
    <row r="328" spans="1:7" x14ac:dyDescent="0.25">
      <c r="A328" s="16">
        <v>1</v>
      </c>
      <c r="B328" s="196" t="s">
        <v>309</v>
      </c>
      <c r="C328" s="197">
        <v>1972</v>
      </c>
      <c r="D328" s="17">
        <f>E325-C328</f>
        <v>45</v>
      </c>
      <c r="E328" s="18">
        <f t="shared" ref="E328:E337" si="20">IF(D328&lt;=29,"Kor alatti",IF(D328&gt;=30,D328))</f>
        <v>45</v>
      </c>
    </row>
    <row r="329" spans="1:7" x14ac:dyDescent="0.25">
      <c r="A329" s="16">
        <v>2</v>
      </c>
      <c r="B329" s="196" t="s">
        <v>303</v>
      </c>
      <c r="C329" s="197">
        <v>1963</v>
      </c>
      <c r="D329" s="17">
        <f>E325-C329</f>
        <v>54</v>
      </c>
      <c r="E329" s="18">
        <f t="shared" si="20"/>
        <v>54</v>
      </c>
    </row>
    <row r="330" spans="1:7" x14ac:dyDescent="0.25">
      <c r="A330" s="16">
        <v>3</v>
      </c>
      <c r="B330" s="196" t="s">
        <v>302</v>
      </c>
      <c r="C330" s="197">
        <v>1946</v>
      </c>
      <c r="D330" s="17">
        <f>E325-C330</f>
        <v>71</v>
      </c>
      <c r="E330" s="18">
        <f t="shared" si="20"/>
        <v>71</v>
      </c>
    </row>
    <row r="331" spans="1:7" x14ac:dyDescent="0.25">
      <c r="A331" s="16">
        <v>4</v>
      </c>
      <c r="B331" s="196" t="s">
        <v>458</v>
      </c>
      <c r="C331" s="197">
        <v>1965</v>
      </c>
      <c r="D331" s="17">
        <f>E325-C331</f>
        <v>52</v>
      </c>
      <c r="E331" s="18">
        <f t="shared" si="20"/>
        <v>52</v>
      </c>
    </row>
    <row r="332" spans="1:7" x14ac:dyDescent="0.25">
      <c r="A332" s="16">
        <v>5</v>
      </c>
      <c r="B332" s="196" t="s">
        <v>310</v>
      </c>
      <c r="C332" s="197">
        <v>1976</v>
      </c>
      <c r="D332" s="17">
        <f>E325-C332</f>
        <v>41</v>
      </c>
      <c r="E332" s="18">
        <f t="shared" si="20"/>
        <v>41</v>
      </c>
    </row>
    <row r="333" spans="1:7" x14ac:dyDescent="0.25">
      <c r="A333" s="16">
        <v>6</v>
      </c>
      <c r="B333" s="196" t="s">
        <v>306</v>
      </c>
      <c r="C333" s="197">
        <v>1961</v>
      </c>
      <c r="D333" s="17">
        <f>E325-C333</f>
        <v>56</v>
      </c>
      <c r="E333" s="18">
        <f t="shared" si="20"/>
        <v>56</v>
      </c>
    </row>
    <row r="334" spans="1:7" x14ac:dyDescent="0.25">
      <c r="A334" s="16">
        <v>7</v>
      </c>
      <c r="B334" s="196" t="s">
        <v>307</v>
      </c>
      <c r="C334" s="197">
        <v>1980</v>
      </c>
      <c r="D334" s="17">
        <f>E325-C334</f>
        <v>37</v>
      </c>
      <c r="E334" s="18">
        <f t="shared" si="20"/>
        <v>37</v>
      </c>
      <c r="F334" s="196"/>
      <c r="G334" s="197"/>
    </row>
    <row r="335" spans="1:7" ht="13.8" thickBot="1" x14ac:dyDescent="0.3">
      <c r="A335" s="19">
        <v>8</v>
      </c>
      <c r="B335" s="196" t="s">
        <v>308</v>
      </c>
      <c r="C335" s="197">
        <v>1963</v>
      </c>
      <c r="D335" s="20">
        <f>E325-C335</f>
        <v>54</v>
      </c>
      <c r="E335" s="21">
        <f t="shared" si="20"/>
        <v>54</v>
      </c>
    </row>
    <row r="336" spans="1:7" ht="13.8" thickTop="1" x14ac:dyDescent="0.25">
      <c r="A336" s="22" t="s">
        <v>9</v>
      </c>
      <c r="B336" s="196" t="s">
        <v>304</v>
      </c>
      <c r="C336" s="197">
        <v>1963</v>
      </c>
      <c r="D336" s="17">
        <f>E325-C336</f>
        <v>54</v>
      </c>
      <c r="E336" s="18">
        <f t="shared" si="20"/>
        <v>54</v>
      </c>
      <c r="F336" s="196"/>
      <c r="G336" s="197"/>
    </row>
    <row r="337" spans="1:6" x14ac:dyDescent="0.25">
      <c r="A337" s="23" t="s">
        <v>10</v>
      </c>
      <c r="B337" s="196" t="s">
        <v>305</v>
      </c>
      <c r="C337" s="197">
        <v>1968</v>
      </c>
      <c r="D337" s="17">
        <f>E325-C337</f>
        <v>49</v>
      </c>
      <c r="E337" s="18">
        <f t="shared" si="20"/>
        <v>49</v>
      </c>
    </row>
    <row r="338" spans="1:6" x14ac:dyDescent="0.25">
      <c r="A338" s="24"/>
      <c r="B338" s="25"/>
      <c r="C338" s="25"/>
      <c r="D338" s="25"/>
      <c r="E338" s="26"/>
    </row>
    <row r="339" spans="1:6" ht="15.6" x14ac:dyDescent="0.3">
      <c r="A339" s="27"/>
      <c r="B339" s="28" t="s">
        <v>11</v>
      </c>
      <c r="C339" s="29">
        <f>IF(D325="A",0,IF(D325="B",SUM(D328:D335)))</f>
        <v>410</v>
      </c>
      <c r="D339" s="25"/>
      <c r="E339" s="26"/>
    </row>
    <row r="340" spans="1:6" ht="15.6" x14ac:dyDescent="0.3">
      <c r="A340" s="27"/>
      <c r="B340" s="28" t="s">
        <v>12</v>
      </c>
      <c r="C340" s="30">
        <v>500</v>
      </c>
      <c r="D340" s="31" t="s">
        <v>13</v>
      </c>
      <c r="E340" s="32">
        <v>520</v>
      </c>
    </row>
    <row r="341" spans="1:6" ht="15.6" x14ac:dyDescent="0.3">
      <c r="A341" s="33"/>
      <c r="B341" s="34"/>
      <c r="C341" s="35"/>
      <c r="D341" s="36"/>
      <c r="E341" s="37"/>
    </row>
    <row r="342" spans="1:6" x14ac:dyDescent="0.25">
      <c r="A342" s="38"/>
      <c r="B342" s="38"/>
      <c r="C342" s="38"/>
      <c r="D342" s="38"/>
      <c r="E342" s="38"/>
    </row>
    <row r="343" spans="1:6" ht="13.8" x14ac:dyDescent="0.25">
      <c r="A343" s="2" t="s">
        <v>0</v>
      </c>
      <c r="B343" s="50" t="s">
        <v>311</v>
      </c>
      <c r="C343" s="4" t="s">
        <v>134</v>
      </c>
      <c r="D343" s="5" t="s">
        <v>2</v>
      </c>
      <c r="E343" s="6">
        <f>E325</f>
        <v>2017</v>
      </c>
    </row>
    <row r="344" spans="1:6" ht="13.8" x14ac:dyDescent="0.25">
      <c r="A344" s="7" t="s">
        <v>51</v>
      </c>
      <c r="B344" s="8" t="s">
        <v>20</v>
      </c>
      <c r="C344" s="9" t="s">
        <v>3</v>
      </c>
      <c r="D344" s="10"/>
      <c r="E344" s="11"/>
    </row>
    <row r="345" spans="1:6" x14ac:dyDescent="0.25">
      <c r="A345" s="12" t="s">
        <v>4</v>
      </c>
      <c r="B345" s="13" t="s">
        <v>5</v>
      </c>
      <c r="C345" s="14" t="s">
        <v>6</v>
      </c>
      <c r="D345" s="14" t="s">
        <v>7</v>
      </c>
      <c r="E345" s="15" t="s">
        <v>8</v>
      </c>
    </row>
    <row r="346" spans="1:6" x14ac:dyDescent="0.25">
      <c r="A346" s="16">
        <v>1</v>
      </c>
      <c r="B346" s="196" t="s">
        <v>312</v>
      </c>
      <c r="C346" s="197">
        <v>1998</v>
      </c>
      <c r="D346" s="17">
        <f>E343-C346</f>
        <v>19</v>
      </c>
      <c r="E346" s="18" t="str">
        <f t="shared" ref="E346:E355" si="21">IF(D346&lt;=29,"Kor alatti",IF(D346&gt;=30,D346))</f>
        <v>Kor alatti</v>
      </c>
    </row>
    <row r="347" spans="1:6" x14ac:dyDescent="0.25">
      <c r="A347" s="16">
        <v>2</v>
      </c>
      <c r="B347" s="196" t="s">
        <v>313</v>
      </c>
      <c r="C347" s="197">
        <v>1992</v>
      </c>
      <c r="D347" s="17">
        <f>E343-C347</f>
        <v>25</v>
      </c>
      <c r="E347" s="18" t="str">
        <f t="shared" si="21"/>
        <v>Kor alatti</v>
      </c>
    </row>
    <row r="348" spans="1:6" x14ac:dyDescent="0.25">
      <c r="A348" s="16">
        <v>3</v>
      </c>
      <c r="B348" s="196" t="s">
        <v>320</v>
      </c>
      <c r="C348" s="197">
        <v>1992</v>
      </c>
      <c r="D348" s="17">
        <f>E343-C348</f>
        <v>25</v>
      </c>
      <c r="E348" s="18" t="str">
        <f t="shared" si="21"/>
        <v>Kor alatti</v>
      </c>
    </row>
    <row r="349" spans="1:6" x14ac:dyDescent="0.25">
      <c r="A349" s="16">
        <v>4</v>
      </c>
      <c r="B349" s="196" t="s">
        <v>315</v>
      </c>
      <c r="C349" s="197">
        <v>1993</v>
      </c>
      <c r="D349" s="17">
        <f>E343-C349</f>
        <v>24</v>
      </c>
      <c r="E349" s="18" t="str">
        <f t="shared" si="21"/>
        <v>Kor alatti</v>
      </c>
      <c r="F349" s="48"/>
    </row>
    <row r="350" spans="1:6" x14ac:dyDescent="0.25">
      <c r="A350" s="16">
        <v>5</v>
      </c>
      <c r="B350" s="196" t="s">
        <v>316</v>
      </c>
      <c r="C350" s="197">
        <v>1999</v>
      </c>
      <c r="D350" s="17">
        <f>E343-C350</f>
        <v>18</v>
      </c>
      <c r="E350" s="18" t="str">
        <f t="shared" si="21"/>
        <v>Kor alatti</v>
      </c>
    </row>
    <row r="351" spans="1:6" x14ac:dyDescent="0.25">
      <c r="A351" s="16">
        <v>6</v>
      </c>
      <c r="B351" s="196" t="s">
        <v>317</v>
      </c>
      <c r="C351" s="197">
        <v>1992</v>
      </c>
      <c r="D351" s="17">
        <f>E343-C351</f>
        <v>25</v>
      </c>
      <c r="E351" s="18" t="str">
        <f t="shared" si="21"/>
        <v>Kor alatti</v>
      </c>
    </row>
    <row r="352" spans="1:6" x14ac:dyDescent="0.25">
      <c r="A352" s="16">
        <v>7</v>
      </c>
      <c r="B352" s="196" t="s">
        <v>318</v>
      </c>
      <c r="C352" s="197">
        <v>1991</v>
      </c>
      <c r="D352" s="17">
        <f>E343-C352</f>
        <v>26</v>
      </c>
      <c r="E352" s="18" t="str">
        <f t="shared" si="21"/>
        <v>Kor alatti</v>
      </c>
    </row>
    <row r="353" spans="1:6" ht="13.8" thickBot="1" x14ac:dyDescent="0.3">
      <c r="A353" s="19">
        <v>8</v>
      </c>
      <c r="B353" s="196" t="s">
        <v>319</v>
      </c>
      <c r="C353" s="197">
        <v>2000</v>
      </c>
      <c r="D353" s="20">
        <f>E343-C353</f>
        <v>17</v>
      </c>
      <c r="E353" s="21" t="str">
        <f t="shared" si="21"/>
        <v>Kor alatti</v>
      </c>
    </row>
    <row r="354" spans="1:6" ht="13.8" thickTop="1" x14ac:dyDescent="0.25">
      <c r="A354" s="22" t="s">
        <v>9</v>
      </c>
      <c r="B354" s="196" t="s">
        <v>314</v>
      </c>
      <c r="C354" s="197">
        <v>1994</v>
      </c>
      <c r="D354" s="17">
        <f>E343-C354</f>
        <v>23</v>
      </c>
      <c r="E354" s="18" t="str">
        <f t="shared" si="21"/>
        <v>Kor alatti</v>
      </c>
    </row>
    <row r="355" spans="1:6" x14ac:dyDescent="0.25">
      <c r="A355" s="23" t="s">
        <v>10</v>
      </c>
      <c r="D355" s="17">
        <f>E343-C354</f>
        <v>23</v>
      </c>
      <c r="E355" s="18" t="str">
        <f t="shared" si="21"/>
        <v>Kor alatti</v>
      </c>
    </row>
    <row r="356" spans="1:6" x14ac:dyDescent="0.25">
      <c r="A356" s="24"/>
      <c r="B356" s="25"/>
      <c r="C356" s="25"/>
      <c r="D356" s="25"/>
      <c r="E356" s="26"/>
    </row>
    <row r="357" spans="1:6" ht="15.6" x14ac:dyDescent="0.3">
      <c r="A357" s="27"/>
      <c r="B357" s="28" t="s">
        <v>11</v>
      </c>
      <c r="C357" s="29">
        <f>IF(D343="A",0,IF(D343="B",SUM(D346:D353)))</f>
        <v>0</v>
      </c>
      <c r="D357" s="25"/>
      <c r="E357" s="26"/>
    </row>
    <row r="358" spans="1:6" ht="15.6" x14ac:dyDescent="0.3">
      <c r="A358" s="27"/>
      <c r="B358" s="28" t="s">
        <v>12</v>
      </c>
      <c r="C358" s="30">
        <v>500</v>
      </c>
      <c r="D358" s="31" t="s">
        <v>13</v>
      </c>
      <c r="E358" s="32">
        <f>IF(C357=0,0)</f>
        <v>0</v>
      </c>
    </row>
    <row r="359" spans="1:6" ht="15.6" x14ac:dyDescent="0.3">
      <c r="A359" s="33"/>
      <c r="B359" s="34"/>
      <c r="C359" s="35"/>
      <c r="D359" s="36"/>
      <c r="E359" s="37"/>
    </row>
    <row r="360" spans="1:6" x14ac:dyDescent="0.25">
      <c r="A360" s="38"/>
      <c r="B360" s="38"/>
      <c r="C360" s="38"/>
      <c r="D360" s="38"/>
      <c r="E360" s="38"/>
    </row>
    <row r="361" spans="1:6" ht="13.8" x14ac:dyDescent="0.25">
      <c r="A361" s="2" t="s">
        <v>0</v>
      </c>
      <c r="B361" s="135" t="s">
        <v>91</v>
      </c>
      <c r="C361" s="4" t="s">
        <v>134</v>
      </c>
      <c r="D361" s="5" t="s">
        <v>2</v>
      </c>
      <c r="E361" s="6">
        <f>E343</f>
        <v>2017</v>
      </c>
    </row>
    <row r="362" spans="1:6" ht="13.8" x14ac:dyDescent="0.25">
      <c r="A362" s="7" t="s">
        <v>52</v>
      </c>
      <c r="B362" s="8" t="s">
        <v>20</v>
      </c>
      <c r="C362" s="9" t="s">
        <v>14</v>
      </c>
      <c r="D362" s="10"/>
      <c r="E362" s="11"/>
    </row>
    <row r="363" spans="1:6" x14ac:dyDescent="0.25">
      <c r="A363" s="12" t="s">
        <v>4</v>
      </c>
      <c r="B363" s="13" t="s">
        <v>5</v>
      </c>
      <c r="C363" s="14" t="s">
        <v>6</v>
      </c>
      <c r="D363" s="14" t="s">
        <v>7</v>
      </c>
      <c r="E363" s="15" t="s">
        <v>8</v>
      </c>
    </row>
    <row r="364" spans="1:6" x14ac:dyDescent="0.25">
      <c r="A364" s="16">
        <v>1</v>
      </c>
      <c r="B364" s="196" t="s">
        <v>321</v>
      </c>
      <c r="C364" s="197">
        <v>1997</v>
      </c>
      <c r="D364" s="17">
        <f>E361-C364</f>
        <v>20</v>
      </c>
      <c r="E364" s="42" t="str">
        <f t="shared" ref="E364:E373" si="22">IF(D364&lt;=29,"Kor alatti",IF(D364&gt;=30,D364))</f>
        <v>Kor alatti</v>
      </c>
    </row>
    <row r="365" spans="1:6" x14ac:dyDescent="0.25">
      <c r="A365" s="16">
        <v>2</v>
      </c>
      <c r="B365" s="196" t="s">
        <v>326</v>
      </c>
      <c r="C365" s="197">
        <v>1993</v>
      </c>
      <c r="D365" s="17">
        <f>E361-C365</f>
        <v>24</v>
      </c>
      <c r="E365" s="42" t="str">
        <f t="shared" si="22"/>
        <v>Kor alatti</v>
      </c>
    </row>
    <row r="366" spans="1:6" x14ac:dyDescent="0.25">
      <c r="A366" s="16">
        <v>3</v>
      </c>
      <c r="B366" s="196" t="s">
        <v>322</v>
      </c>
      <c r="C366" s="197">
        <v>1995</v>
      </c>
      <c r="D366" s="17">
        <f>E361-C366</f>
        <v>22</v>
      </c>
      <c r="E366" s="42" t="str">
        <f t="shared" si="22"/>
        <v>Kor alatti</v>
      </c>
    </row>
    <row r="367" spans="1:6" x14ac:dyDescent="0.25">
      <c r="A367" s="16">
        <v>4</v>
      </c>
      <c r="B367" s="196" t="s">
        <v>323</v>
      </c>
      <c r="C367" s="197">
        <v>1991</v>
      </c>
      <c r="D367" s="17">
        <f>E361-C367</f>
        <v>26</v>
      </c>
      <c r="E367" s="42" t="str">
        <f t="shared" si="22"/>
        <v>Kor alatti</v>
      </c>
      <c r="F367" s="141"/>
    </row>
    <row r="368" spans="1:6" x14ac:dyDescent="0.25">
      <c r="A368" s="16">
        <v>5</v>
      </c>
      <c r="B368" s="196" t="s">
        <v>324</v>
      </c>
      <c r="C368" s="197">
        <v>1995</v>
      </c>
      <c r="D368" s="17">
        <f>E361-C368</f>
        <v>22</v>
      </c>
      <c r="E368" s="42" t="str">
        <f t="shared" si="22"/>
        <v>Kor alatti</v>
      </c>
    </row>
    <row r="369" spans="1:5" x14ac:dyDescent="0.25">
      <c r="A369" s="16">
        <v>6</v>
      </c>
      <c r="B369" s="196" t="s">
        <v>406</v>
      </c>
      <c r="C369" s="197">
        <v>1995</v>
      </c>
      <c r="D369" s="17">
        <f>E361-C369</f>
        <v>22</v>
      </c>
      <c r="E369" s="42" t="str">
        <f t="shared" si="22"/>
        <v>Kor alatti</v>
      </c>
    </row>
    <row r="370" spans="1:5" x14ac:dyDescent="0.25">
      <c r="A370" s="16">
        <v>7</v>
      </c>
      <c r="B370" s="196" t="s">
        <v>325</v>
      </c>
      <c r="C370" s="197">
        <v>1993</v>
      </c>
      <c r="D370" s="17">
        <f>E361-C370</f>
        <v>24</v>
      </c>
      <c r="E370" s="42" t="str">
        <f t="shared" si="22"/>
        <v>Kor alatti</v>
      </c>
    </row>
    <row r="371" spans="1:5" ht="13.8" thickBot="1" x14ac:dyDescent="0.3">
      <c r="A371" s="19">
        <v>8</v>
      </c>
      <c r="B371" s="196" t="s">
        <v>405</v>
      </c>
      <c r="C371" s="197">
        <v>1993</v>
      </c>
      <c r="D371" s="20">
        <f>E361-C371</f>
        <v>24</v>
      </c>
      <c r="E371" s="43" t="str">
        <f t="shared" si="22"/>
        <v>Kor alatti</v>
      </c>
    </row>
    <row r="372" spans="1:5" ht="13.8" thickTop="1" x14ac:dyDescent="0.25">
      <c r="A372" s="22" t="s">
        <v>9</v>
      </c>
      <c r="B372" s="196" t="s">
        <v>327</v>
      </c>
      <c r="C372" s="197">
        <v>1993</v>
      </c>
      <c r="D372" s="17">
        <f>E361-C372</f>
        <v>24</v>
      </c>
      <c r="E372" s="42" t="str">
        <f t="shared" si="22"/>
        <v>Kor alatti</v>
      </c>
    </row>
    <row r="373" spans="1:5" x14ac:dyDescent="0.25">
      <c r="A373" s="23" t="s">
        <v>10</v>
      </c>
      <c r="B373" s="196"/>
      <c r="C373" s="197"/>
      <c r="D373" s="17">
        <f>E361-C373</f>
        <v>2017</v>
      </c>
      <c r="E373" s="42">
        <f t="shared" si="22"/>
        <v>2017</v>
      </c>
    </row>
    <row r="374" spans="1:5" x14ac:dyDescent="0.25">
      <c r="A374" s="24"/>
      <c r="B374" s="25"/>
      <c r="C374" s="25"/>
      <c r="D374" s="25"/>
      <c r="E374" s="26"/>
    </row>
    <row r="375" spans="1:5" ht="15.6" x14ac:dyDescent="0.3">
      <c r="A375" s="27"/>
      <c r="B375" s="28" t="s">
        <v>11</v>
      </c>
      <c r="C375" s="29">
        <f>IF(D361="A",0,IF(D361="B",SUM(D364:D371)))</f>
        <v>0</v>
      </c>
      <c r="D375" s="25"/>
      <c r="E375" s="26"/>
    </row>
    <row r="376" spans="1:5" ht="15.6" x14ac:dyDescent="0.3">
      <c r="A376" s="27"/>
      <c r="B376" s="28" t="s">
        <v>12</v>
      </c>
      <c r="C376" s="30">
        <v>500</v>
      </c>
      <c r="D376" s="31" t="s">
        <v>13</v>
      </c>
      <c r="E376" s="32">
        <f>IF(C375=0,0)</f>
        <v>0</v>
      </c>
    </row>
    <row r="377" spans="1:5" ht="15.6" x14ac:dyDescent="0.3">
      <c r="A377" s="33"/>
      <c r="B377" s="34"/>
      <c r="C377" s="35"/>
      <c r="D377" s="36"/>
      <c r="E377" s="37"/>
    </row>
    <row r="378" spans="1:5" x14ac:dyDescent="0.25">
      <c r="A378" s="38"/>
      <c r="B378" s="38"/>
      <c r="C378" s="38"/>
      <c r="D378" s="38"/>
      <c r="E378" s="38"/>
    </row>
    <row r="379" spans="1:5" ht="13.8" x14ac:dyDescent="0.25">
      <c r="A379" s="2" t="s">
        <v>0</v>
      </c>
      <c r="B379" s="50" t="s">
        <v>328</v>
      </c>
      <c r="C379" s="4" t="s">
        <v>134</v>
      </c>
      <c r="D379" s="5" t="s">
        <v>17</v>
      </c>
      <c r="E379" s="6">
        <f>E361</f>
        <v>2017</v>
      </c>
    </row>
    <row r="380" spans="1:5" ht="13.8" x14ac:dyDescent="0.25">
      <c r="A380" s="7" t="s">
        <v>53</v>
      </c>
      <c r="B380" s="8" t="s">
        <v>24</v>
      </c>
      <c r="C380" s="9" t="s">
        <v>14</v>
      </c>
      <c r="D380" s="10"/>
      <c r="E380" s="11"/>
    </row>
    <row r="381" spans="1:5" x14ac:dyDescent="0.25">
      <c r="A381" s="12" t="s">
        <v>4</v>
      </c>
      <c r="B381" s="13" t="s">
        <v>5</v>
      </c>
      <c r="C381" s="14" t="s">
        <v>6</v>
      </c>
      <c r="D381" s="14" t="s">
        <v>7</v>
      </c>
      <c r="E381" s="15" t="s">
        <v>8</v>
      </c>
    </row>
    <row r="382" spans="1:5" x14ac:dyDescent="0.25">
      <c r="A382" s="16">
        <v>1</v>
      </c>
      <c r="B382" s="196" t="s">
        <v>336</v>
      </c>
      <c r="C382" s="197">
        <v>1985</v>
      </c>
      <c r="D382" s="17">
        <f>E379-C382</f>
        <v>32</v>
      </c>
      <c r="E382" s="42">
        <f t="shared" ref="E382:E427" si="23">IF(D382&lt;=29,"Kor alatti",IF(D382&gt;=30,D382))</f>
        <v>32</v>
      </c>
    </row>
    <row r="383" spans="1:5" x14ac:dyDescent="0.25">
      <c r="A383" s="16">
        <v>2</v>
      </c>
      <c r="B383" s="196" t="s">
        <v>330</v>
      </c>
      <c r="C383" s="197">
        <v>1981</v>
      </c>
      <c r="D383" s="17">
        <f>E379-C383</f>
        <v>36</v>
      </c>
      <c r="E383" s="42">
        <f t="shared" si="23"/>
        <v>36</v>
      </c>
    </row>
    <row r="384" spans="1:5" x14ac:dyDescent="0.25">
      <c r="A384" s="16">
        <v>3</v>
      </c>
      <c r="B384" s="196" t="s">
        <v>331</v>
      </c>
      <c r="C384" s="197">
        <v>1978</v>
      </c>
      <c r="D384" s="17">
        <f>E379-C384</f>
        <v>39</v>
      </c>
      <c r="E384" s="42">
        <f t="shared" si="23"/>
        <v>39</v>
      </c>
    </row>
    <row r="385" spans="1:7" x14ac:dyDescent="0.25">
      <c r="A385" s="16">
        <v>4</v>
      </c>
      <c r="B385" s="196" t="s">
        <v>332</v>
      </c>
      <c r="C385" s="197">
        <v>1975</v>
      </c>
      <c r="D385" s="17">
        <f>E379-C385</f>
        <v>42</v>
      </c>
      <c r="E385" s="42">
        <f t="shared" si="23"/>
        <v>42</v>
      </c>
    </row>
    <row r="386" spans="1:7" x14ac:dyDescent="0.25">
      <c r="A386" s="16">
        <v>5</v>
      </c>
      <c r="B386" s="196" t="s">
        <v>333</v>
      </c>
      <c r="C386" s="197">
        <v>1980</v>
      </c>
      <c r="D386" s="17">
        <f>E379-C386</f>
        <v>37</v>
      </c>
      <c r="E386" s="42">
        <f t="shared" si="23"/>
        <v>37</v>
      </c>
    </row>
    <row r="387" spans="1:7" x14ac:dyDescent="0.25">
      <c r="A387" s="16">
        <v>6</v>
      </c>
      <c r="B387" s="196" t="s">
        <v>334</v>
      </c>
      <c r="C387" s="197">
        <v>1976</v>
      </c>
      <c r="D387" s="17">
        <f>E379-C387</f>
        <v>41</v>
      </c>
      <c r="E387" s="42">
        <f t="shared" si="23"/>
        <v>41</v>
      </c>
    </row>
    <row r="388" spans="1:7" x14ac:dyDescent="0.25">
      <c r="A388" s="16">
        <v>7</v>
      </c>
      <c r="B388" s="196" t="s">
        <v>472</v>
      </c>
      <c r="C388" s="197">
        <v>1969</v>
      </c>
      <c r="D388" s="17">
        <f>E379-C388</f>
        <v>48</v>
      </c>
      <c r="E388" s="42">
        <f t="shared" si="23"/>
        <v>48</v>
      </c>
    </row>
    <row r="389" spans="1:7" ht="13.8" thickBot="1" x14ac:dyDescent="0.3">
      <c r="A389" s="19">
        <v>8</v>
      </c>
      <c r="B389" s="196" t="s">
        <v>335</v>
      </c>
      <c r="C389" s="197">
        <v>1974</v>
      </c>
      <c r="D389" s="20">
        <f>E379-C389</f>
        <v>43</v>
      </c>
      <c r="E389" s="43">
        <f t="shared" si="23"/>
        <v>43</v>
      </c>
      <c r="F389" s="196"/>
      <c r="G389" s="197"/>
    </row>
    <row r="390" spans="1:7" ht="13.8" thickTop="1" x14ac:dyDescent="0.25">
      <c r="A390" s="22" t="s">
        <v>23</v>
      </c>
      <c r="B390" s="196" t="s">
        <v>329</v>
      </c>
      <c r="C390" s="197">
        <v>1966</v>
      </c>
      <c r="D390" s="17">
        <f>E379-C390</f>
        <v>51</v>
      </c>
      <c r="E390" s="42">
        <f t="shared" si="23"/>
        <v>51</v>
      </c>
    </row>
    <row r="391" spans="1:7" x14ac:dyDescent="0.25">
      <c r="A391" s="23" t="s">
        <v>10</v>
      </c>
      <c r="B391" s="196" t="s">
        <v>337</v>
      </c>
      <c r="C391" s="197">
        <v>1970</v>
      </c>
      <c r="D391" s="17">
        <f>E379-C391</f>
        <v>47</v>
      </c>
      <c r="E391" s="42">
        <f t="shared" si="23"/>
        <v>47</v>
      </c>
    </row>
    <row r="392" spans="1:7" x14ac:dyDescent="0.25">
      <c r="A392" s="24"/>
      <c r="B392" s="25"/>
      <c r="C392" s="25"/>
      <c r="D392" s="25"/>
      <c r="E392" s="26"/>
    </row>
    <row r="393" spans="1:7" ht="15.6" x14ac:dyDescent="0.3">
      <c r="A393" s="27"/>
      <c r="B393" s="28" t="s">
        <v>11</v>
      </c>
      <c r="C393" s="29">
        <f>IF(D379="A",0,IF(D379="B",SUM(D382:D389)))</f>
        <v>318</v>
      </c>
      <c r="D393" s="25"/>
      <c r="E393" s="26"/>
    </row>
    <row r="394" spans="1:7" ht="15.6" x14ac:dyDescent="0.3">
      <c r="A394" s="27"/>
      <c r="B394" s="28" t="s">
        <v>12</v>
      </c>
      <c r="C394" s="30">
        <v>500</v>
      </c>
      <c r="D394" s="31" t="s">
        <v>13</v>
      </c>
      <c r="E394" s="32" t="b">
        <f>IF(C393=0,0)</f>
        <v>0</v>
      </c>
    </row>
    <row r="395" spans="1:7" ht="15.6" x14ac:dyDescent="0.3">
      <c r="A395" s="33"/>
      <c r="B395" s="34"/>
      <c r="C395" s="35"/>
      <c r="D395" s="36"/>
      <c r="E395" s="37"/>
    </row>
    <row r="396" spans="1:7" x14ac:dyDescent="0.25">
      <c r="A396" s="38"/>
      <c r="B396" s="38"/>
      <c r="C396" s="38"/>
      <c r="D396" s="38"/>
      <c r="E396" s="38"/>
    </row>
    <row r="397" spans="1:7" ht="15.6" x14ac:dyDescent="0.3">
      <c r="A397" s="2" t="s">
        <v>0</v>
      </c>
      <c r="B397" s="3" t="s">
        <v>19</v>
      </c>
      <c r="C397" s="4" t="s">
        <v>134</v>
      </c>
      <c r="D397" s="5" t="s">
        <v>2</v>
      </c>
      <c r="E397" s="6">
        <f>E379</f>
        <v>2017</v>
      </c>
    </row>
    <row r="398" spans="1:7" ht="13.8" x14ac:dyDescent="0.25">
      <c r="A398" s="7" t="s">
        <v>54</v>
      </c>
      <c r="B398" s="8" t="s">
        <v>18</v>
      </c>
      <c r="C398" s="9" t="s">
        <v>94</v>
      </c>
      <c r="D398" s="10"/>
      <c r="E398" s="11"/>
    </row>
    <row r="399" spans="1:7" x14ac:dyDescent="0.25">
      <c r="A399" s="12" t="s">
        <v>4</v>
      </c>
      <c r="B399" s="13" t="s">
        <v>5</v>
      </c>
      <c r="C399" s="14" t="s">
        <v>6</v>
      </c>
      <c r="D399" s="14" t="s">
        <v>7</v>
      </c>
      <c r="E399" s="15" t="s">
        <v>8</v>
      </c>
    </row>
    <row r="400" spans="1:7" x14ac:dyDescent="0.25">
      <c r="A400" s="16">
        <v>1</v>
      </c>
      <c r="B400" s="204" t="s">
        <v>346</v>
      </c>
      <c r="C400" s="205">
        <v>1986</v>
      </c>
      <c r="D400" s="17">
        <f>E397-C400</f>
        <v>31</v>
      </c>
      <c r="E400" s="42">
        <f t="shared" si="23"/>
        <v>31</v>
      </c>
    </row>
    <row r="401" spans="1:7" x14ac:dyDescent="0.25">
      <c r="A401" s="16">
        <v>2</v>
      </c>
      <c r="B401" s="196" t="s">
        <v>339</v>
      </c>
      <c r="C401" s="197">
        <v>1994</v>
      </c>
      <c r="D401" s="17">
        <f>E397-C401</f>
        <v>23</v>
      </c>
      <c r="E401" s="42" t="str">
        <f t="shared" si="23"/>
        <v>Kor alatti</v>
      </c>
    </row>
    <row r="402" spans="1:7" x14ac:dyDescent="0.25">
      <c r="A402" s="16">
        <v>3</v>
      </c>
      <c r="B402" s="196" t="s">
        <v>340</v>
      </c>
      <c r="C402" s="197">
        <v>1989</v>
      </c>
      <c r="D402" s="17">
        <f>E397-C402</f>
        <v>28</v>
      </c>
      <c r="E402" s="42" t="str">
        <f t="shared" si="23"/>
        <v>Kor alatti</v>
      </c>
    </row>
    <row r="403" spans="1:7" x14ac:dyDescent="0.25">
      <c r="A403" s="16">
        <v>4</v>
      </c>
      <c r="B403" s="196" t="s">
        <v>341</v>
      </c>
      <c r="C403" s="197">
        <v>1996</v>
      </c>
      <c r="D403" s="17">
        <f>E397-C403</f>
        <v>21</v>
      </c>
      <c r="E403" s="42" t="str">
        <f t="shared" si="23"/>
        <v>Kor alatti</v>
      </c>
    </row>
    <row r="404" spans="1:7" x14ac:dyDescent="0.25">
      <c r="A404" s="16">
        <v>5</v>
      </c>
      <c r="B404" s="196" t="s">
        <v>342</v>
      </c>
      <c r="C404" s="197">
        <v>1996</v>
      </c>
      <c r="D404" s="17">
        <f>E397-C404</f>
        <v>21</v>
      </c>
      <c r="E404" s="42" t="str">
        <f t="shared" si="23"/>
        <v>Kor alatti</v>
      </c>
    </row>
    <row r="405" spans="1:7" x14ac:dyDescent="0.25">
      <c r="A405" s="16">
        <v>6</v>
      </c>
      <c r="B405" s="196" t="s">
        <v>343</v>
      </c>
      <c r="C405" s="197">
        <v>1988</v>
      </c>
      <c r="D405" s="17">
        <f>E397-C405</f>
        <v>29</v>
      </c>
      <c r="E405" s="42" t="str">
        <f t="shared" si="23"/>
        <v>Kor alatti</v>
      </c>
    </row>
    <row r="406" spans="1:7" x14ac:dyDescent="0.25">
      <c r="A406" s="16">
        <v>7</v>
      </c>
      <c r="B406" s="196" t="s">
        <v>344</v>
      </c>
      <c r="C406" s="197">
        <v>1990</v>
      </c>
      <c r="D406" s="17">
        <f>E397-C406</f>
        <v>27</v>
      </c>
      <c r="E406" s="42" t="str">
        <f t="shared" si="23"/>
        <v>Kor alatti</v>
      </c>
      <c r="F406" s="196"/>
      <c r="G406" s="197"/>
    </row>
    <row r="407" spans="1:7" ht="13.8" thickBot="1" x14ac:dyDescent="0.3">
      <c r="A407" s="19">
        <v>8</v>
      </c>
      <c r="B407" s="196" t="s">
        <v>345</v>
      </c>
      <c r="C407" s="197">
        <v>1989</v>
      </c>
      <c r="D407" s="20">
        <f>E397-C407</f>
        <v>28</v>
      </c>
      <c r="E407" s="43" t="str">
        <f t="shared" si="23"/>
        <v>Kor alatti</v>
      </c>
    </row>
    <row r="408" spans="1:7" ht="13.8" thickTop="1" x14ac:dyDescent="0.25">
      <c r="A408" s="22" t="s">
        <v>9</v>
      </c>
      <c r="B408" s="196" t="s">
        <v>338</v>
      </c>
      <c r="C408" s="197">
        <v>1990</v>
      </c>
      <c r="D408" s="17">
        <f>E397-C408</f>
        <v>27</v>
      </c>
      <c r="E408" s="42" t="str">
        <f t="shared" si="23"/>
        <v>Kor alatti</v>
      </c>
    </row>
    <row r="409" spans="1:7" x14ac:dyDescent="0.25">
      <c r="A409" s="23" t="s">
        <v>10</v>
      </c>
      <c r="B409" s="196" t="s">
        <v>347</v>
      </c>
      <c r="C409" s="197">
        <v>1990</v>
      </c>
      <c r="D409" s="17">
        <f>E397-C409</f>
        <v>27</v>
      </c>
      <c r="E409" s="42" t="str">
        <f t="shared" si="23"/>
        <v>Kor alatti</v>
      </c>
    </row>
    <row r="410" spans="1:7" x14ac:dyDescent="0.25">
      <c r="A410" s="24"/>
      <c r="B410" s="25"/>
      <c r="C410" s="25"/>
      <c r="D410" s="25"/>
      <c r="E410" s="26"/>
    </row>
    <row r="411" spans="1:7" ht="15.6" x14ac:dyDescent="0.3">
      <c r="A411" s="27"/>
      <c r="B411" s="28" t="s">
        <v>11</v>
      </c>
      <c r="C411" s="29">
        <f>IF(D397="A",0,IF(D397="B",SUM(D400:D407)))</f>
        <v>0</v>
      </c>
      <c r="D411" s="25"/>
      <c r="E411" s="26"/>
    </row>
    <row r="412" spans="1:7" ht="15.6" x14ac:dyDescent="0.3">
      <c r="A412" s="27"/>
      <c r="B412" s="28" t="s">
        <v>12</v>
      </c>
      <c r="C412" s="30">
        <v>500</v>
      </c>
      <c r="D412" s="31" t="s">
        <v>13</v>
      </c>
      <c r="E412" s="32">
        <f>IF(C411=0,0)</f>
        <v>0</v>
      </c>
    </row>
    <row r="413" spans="1:7" ht="15.6" x14ac:dyDescent="0.3">
      <c r="A413" s="33"/>
      <c r="B413" s="34"/>
      <c r="C413" s="35"/>
      <c r="D413" s="36"/>
      <c r="E413" s="37"/>
    </row>
    <row r="414" spans="1:7" x14ac:dyDescent="0.25">
      <c r="A414" s="38"/>
      <c r="B414" s="38"/>
      <c r="C414" s="38"/>
      <c r="D414" s="38"/>
      <c r="E414" s="38"/>
    </row>
    <row r="415" spans="1:7" ht="15.6" x14ac:dyDescent="0.3">
      <c r="A415" s="2" t="s">
        <v>0</v>
      </c>
      <c r="B415" s="3" t="s">
        <v>348</v>
      </c>
      <c r="C415" s="4" t="s">
        <v>134</v>
      </c>
      <c r="D415" s="5" t="s">
        <v>2</v>
      </c>
      <c r="E415" s="6">
        <f>E397</f>
        <v>2017</v>
      </c>
    </row>
    <row r="416" spans="1:7" ht="13.8" x14ac:dyDescent="0.25">
      <c r="A416" s="7" t="s">
        <v>55</v>
      </c>
      <c r="B416" s="8" t="s">
        <v>15</v>
      </c>
      <c r="C416" s="9" t="s">
        <v>14</v>
      </c>
      <c r="D416" s="10"/>
      <c r="E416" s="11"/>
    </row>
    <row r="417" spans="1:7" x14ac:dyDescent="0.25">
      <c r="A417" s="12" t="s">
        <v>4</v>
      </c>
      <c r="B417" s="13" t="s">
        <v>5</v>
      </c>
      <c r="C417" s="14" t="s">
        <v>6</v>
      </c>
      <c r="D417" s="14" t="s">
        <v>7</v>
      </c>
      <c r="E417" s="15" t="s">
        <v>8</v>
      </c>
    </row>
    <row r="418" spans="1:7" x14ac:dyDescent="0.25">
      <c r="A418" s="16">
        <v>1</v>
      </c>
      <c r="B418" s="196" t="s">
        <v>349</v>
      </c>
      <c r="C418" s="197">
        <v>1987</v>
      </c>
      <c r="D418" s="17">
        <f>E415-C418</f>
        <v>30</v>
      </c>
      <c r="E418" s="42">
        <f t="shared" si="23"/>
        <v>30</v>
      </c>
    </row>
    <row r="419" spans="1:7" x14ac:dyDescent="0.25">
      <c r="A419" s="16">
        <v>2</v>
      </c>
      <c r="B419" s="196" t="s">
        <v>477</v>
      </c>
      <c r="C419" s="197">
        <v>1987</v>
      </c>
      <c r="D419" s="17">
        <f>E415-C419</f>
        <v>30</v>
      </c>
      <c r="E419" s="42">
        <f t="shared" si="23"/>
        <v>30</v>
      </c>
    </row>
    <row r="420" spans="1:7" x14ac:dyDescent="0.25">
      <c r="A420" s="16">
        <v>3</v>
      </c>
      <c r="B420" s="196" t="s">
        <v>351</v>
      </c>
      <c r="C420" s="197">
        <v>1992</v>
      </c>
      <c r="D420" s="17">
        <f>E415-C426</f>
        <v>42</v>
      </c>
      <c r="E420" s="42">
        <f t="shared" si="23"/>
        <v>42</v>
      </c>
    </row>
    <row r="421" spans="1:7" x14ac:dyDescent="0.25">
      <c r="A421" s="16">
        <v>4</v>
      </c>
      <c r="B421" s="196" t="s">
        <v>478</v>
      </c>
      <c r="C421" s="197">
        <v>1975</v>
      </c>
      <c r="D421" s="17">
        <f>E415-C421</f>
        <v>42</v>
      </c>
      <c r="E421" s="42">
        <f t="shared" si="23"/>
        <v>42</v>
      </c>
    </row>
    <row r="422" spans="1:7" x14ac:dyDescent="0.25">
      <c r="A422" s="16">
        <v>5</v>
      </c>
      <c r="B422" s="196" t="s">
        <v>352</v>
      </c>
      <c r="C422" s="197">
        <v>1991</v>
      </c>
      <c r="D422" s="17">
        <f>E415-C427</f>
        <v>29</v>
      </c>
      <c r="E422" s="42" t="str">
        <f t="shared" si="23"/>
        <v>Kor alatti</v>
      </c>
    </row>
    <row r="423" spans="1:7" x14ac:dyDescent="0.25">
      <c r="A423" s="16">
        <v>6</v>
      </c>
      <c r="B423" s="196" t="s">
        <v>353</v>
      </c>
      <c r="C423" s="197">
        <v>1988</v>
      </c>
      <c r="D423" s="17">
        <f>E415-C423</f>
        <v>29</v>
      </c>
      <c r="E423" s="42" t="str">
        <f t="shared" si="23"/>
        <v>Kor alatti</v>
      </c>
    </row>
    <row r="424" spans="1:7" x14ac:dyDescent="0.25">
      <c r="A424" s="16">
        <v>7</v>
      </c>
      <c r="B424" s="196" t="s">
        <v>354</v>
      </c>
      <c r="C424" s="197">
        <v>1982</v>
      </c>
      <c r="D424" s="17">
        <f>E415-C424</f>
        <v>35</v>
      </c>
      <c r="E424" s="42">
        <f t="shared" si="23"/>
        <v>35</v>
      </c>
    </row>
    <row r="425" spans="1:7" ht="13.8" thickBot="1" x14ac:dyDescent="0.3">
      <c r="A425" s="19">
        <v>8</v>
      </c>
      <c r="B425" s="196" t="s">
        <v>355</v>
      </c>
      <c r="C425" s="197">
        <v>1985</v>
      </c>
      <c r="D425" s="20">
        <f>E415-C425</f>
        <v>32</v>
      </c>
      <c r="E425" s="43">
        <f t="shared" si="23"/>
        <v>32</v>
      </c>
    </row>
    <row r="426" spans="1:7" ht="13.8" thickTop="1" x14ac:dyDescent="0.25">
      <c r="A426" s="22" t="s">
        <v>9</v>
      </c>
      <c r="B426" s="196" t="s">
        <v>350</v>
      </c>
      <c r="C426" s="197">
        <v>1975</v>
      </c>
      <c r="D426" s="17">
        <f>E415-C420</f>
        <v>25</v>
      </c>
      <c r="E426" s="42" t="str">
        <f t="shared" si="23"/>
        <v>Kor alatti</v>
      </c>
      <c r="F426" s="196"/>
      <c r="G426" s="197"/>
    </row>
    <row r="427" spans="1:7" x14ac:dyDescent="0.25">
      <c r="A427" s="23" t="s">
        <v>10</v>
      </c>
      <c r="B427" s="196" t="s">
        <v>356</v>
      </c>
      <c r="C427" s="197">
        <v>1988</v>
      </c>
      <c r="D427" s="17">
        <f>E415-C422</f>
        <v>26</v>
      </c>
      <c r="E427" s="42" t="str">
        <f t="shared" si="23"/>
        <v>Kor alatti</v>
      </c>
    </row>
    <row r="428" spans="1:7" x14ac:dyDescent="0.25">
      <c r="A428" s="24"/>
      <c r="B428" s="25"/>
      <c r="C428" s="25"/>
      <c r="D428" s="25"/>
      <c r="E428" s="26"/>
    </row>
    <row r="429" spans="1:7" ht="15.6" x14ac:dyDescent="0.3">
      <c r="A429" s="27"/>
      <c r="B429" s="28" t="s">
        <v>11</v>
      </c>
      <c r="C429" s="29">
        <f>IF(D415="A",0,IF(D415="B",SUM(D418:D425)))</f>
        <v>0</v>
      </c>
      <c r="D429" s="25"/>
      <c r="E429" s="26"/>
    </row>
    <row r="430" spans="1:7" ht="15.6" x14ac:dyDescent="0.3">
      <c r="A430" s="27"/>
      <c r="B430" s="28" t="s">
        <v>12</v>
      </c>
      <c r="C430" s="30">
        <v>500</v>
      </c>
      <c r="D430" s="31" t="s">
        <v>13</v>
      </c>
      <c r="E430" s="32">
        <f>IF(C429=0,0)</f>
        <v>0</v>
      </c>
    </row>
    <row r="431" spans="1:7" ht="15.6" x14ac:dyDescent="0.3">
      <c r="A431" s="33"/>
      <c r="B431" s="34"/>
      <c r="C431" s="35"/>
      <c r="D431" s="36"/>
      <c r="E431" s="37"/>
    </row>
    <row r="432" spans="1:7" x14ac:dyDescent="0.25">
      <c r="A432" s="38"/>
      <c r="B432" s="38"/>
      <c r="C432" s="38"/>
      <c r="D432" s="38"/>
      <c r="E432" s="38"/>
    </row>
    <row r="433" spans="1:7" ht="15.6" x14ac:dyDescent="0.3">
      <c r="A433" s="2" t="s">
        <v>0</v>
      </c>
      <c r="B433" s="3" t="s">
        <v>357</v>
      </c>
      <c r="C433" s="4" t="s">
        <v>134</v>
      </c>
      <c r="D433" s="5" t="s">
        <v>2</v>
      </c>
      <c r="E433" s="6">
        <f>E415</f>
        <v>2017</v>
      </c>
    </row>
    <row r="434" spans="1:7" ht="13.8" x14ac:dyDescent="0.25">
      <c r="A434" s="7" t="s">
        <v>56</v>
      </c>
      <c r="B434" s="8" t="s">
        <v>15</v>
      </c>
      <c r="C434" s="9" t="s">
        <v>3</v>
      </c>
      <c r="D434" s="10"/>
      <c r="E434" s="11"/>
    </row>
    <row r="435" spans="1:7" x14ac:dyDescent="0.25">
      <c r="A435" s="12" t="s">
        <v>4</v>
      </c>
      <c r="B435" s="13" t="s">
        <v>5</v>
      </c>
      <c r="C435" s="14" t="s">
        <v>6</v>
      </c>
      <c r="D435" s="14" t="s">
        <v>7</v>
      </c>
      <c r="E435" s="15" t="s">
        <v>8</v>
      </c>
    </row>
    <row r="436" spans="1:7" x14ac:dyDescent="0.25">
      <c r="A436" s="16">
        <v>1</v>
      </c>
      <c r="B436" s="196" t="s">
        <v>358</v>
      </c>
      <c r="C436" s="197">
        <v>1990</v>
      </c>
      <c r="D436" s="17">
        <f>E433-C436</f>
        <v>27</v>
      </c>
      <c r="E436" s="42" t="str">
        <f t="shared" ref="E436:E463" si="24">IF(D436&lt;=29,"Kor alatti",IF(D436&gt;=30,D436))</f>
        <v>Kor alatti</v>
      </c>
    </row>
    <row r="437" spans="1:7" x14ac:dyDescent="0.25">
      <c r="A437" s="16">
        <v>2</v>
      </c>
      <c r="B437" s="196" t="s">
        <v>407</v>
      </c>
      <c r="C437" s="197">
        <v>2001</v>
      </c>
      <c r="D437" s="17">
        <f>E433-C437</f>
        <v>16</v>
      </c>
      <c r="E437" s="42" t="str">
        <f t="shared" si="24"/>
        <v>Kor alatti</v>
      </c>
    </row>
    <row r="438" spans="1:7" x14ac:dyDescent="0.25">
      <c r="A438" s="16">
        <v>3</v>
      </c>
      <c r="B438" s="196" t="s">
        <v>364</v>
      </c>
      <c r="C438" s="197">
        <v>1972</v>
      </c>
      <c r="D438" s="17">
        <f>E433-C438</f>
        <v>45</v>
      </c>
      <c r="E438" s="42">
        <f t="shared" si="24"/>
        <v>45</v>
      </c>
      <c r="F438" s="196"/>
      <c r="G438" s="197"/>
    </row>
    <row r="439" spans="1:7" x14ac:dyDescent="0.25">
      <c r="A439" s="16">
        <v>4</v>
      </c>
      <c r="B439" s="196" t="s">
        <v>408</v>
      </c>
      <c r="C439" s="197">
        <v>2000</v>
      </c>
      <c r="D439" s="17">
        <f>E433-C439</f>
        <v>17</v>
      </c>
      <c r="E439" s="42" t="str">
        <f t="shared" si="24"/>
        <v>Kor alatti</v>
      </c>
    </row>
    <row r="440" spans="1:7" x14ac:dyDescent="0.25">
      <c r="A440" s="16">
        <v>5</v>
      </c>
      <c r="B440" s="196" t="s">
        <v>360</v>
      </c>
      <c r="C440" s="197">
        <v>1997</v>
      </c>
      <c r="D440" s="17">
        <f>E433-C440</f>
        <v>20</v>
      </c>
      <c r="E440" s="42" t="str">
        <f t="shared" si="24"/>
        <v>Kor alatti</v>
      </c>
    </row>
    <row r="441" spans="1:7" x14ac:dyDescent="0.25">
      <c r="A441" s="16">
        <v>6</v>
      </c>
      <c r="B441" s="196" t="s">
        <v>361</v>
      </c>
      <c r="C441" s="197">
        <v>1974</v>
      </c>
      <c r="D441" s="17">
        <f>E433-C441</f>
        <v>43</v>
      </c>
      <c r="E441" s="42">
        <f t="shared" si="24"/>
        <v>43</v>
      </c>
      <c r="F441" s="48"/>
    </row>
    <row r="442" spans="1:7" x14ac:dyDescent="0.25">
      <c r="A442" s="16">
        <v>7</v>
      </c>
      <c r="B442" s="208" t="s">
        <v>362</v>
      </c>
      <c r="C442" s="209">
        <v>1979</v>
      </c>
      <c r="D442" s="17">
        <f>E433-C442</f>
        <v>38</v>
      </c>
      <c r="E442" s="42">
        <f t="shared" si="24"/>
        <v>38</v>
      </c>
    </row>
    <row r="443" spans="1:7" ht="13.8" thickBot="1" x14ac:dyDescent="0.3">
      <c r="A443" s="19">
        <v>8</v>
      </c>
      <c r="B443" s="210" t="s">
        <v>363</v>
      </c>
      <c r="C443" s="211">
        <v>1984</v>
      </c>
      <c r="D443" s="20">
        <f>E433-C443</f>
        <v>33</v>
      </c>
      <c r="E443" s="43">
        <f t="shared" si="24"/>
        <v>33</v>
      </c>
    </row>
    <row r="444" spans="1:7" ht="13.8" thickTop="1" x14ac:dyDescent="0.25">
      <c r="A444" s="22" t="s">
        <v>9</v>
      </c>
      <c r="B444" s="196" t="s">
        <v>359</v>
      </c>
      <c r="C444" s="197">
        <v>1974</v>
      </c>
      <c r="D444" s="17">
        <f>E433-C444</f>
        <v>43</v>
      </c>
      <c r="E444" s="42">
        <f t="shared" si="24"/>
        <v>43</v>
      </c>
    </row>
    <row r="445" spans="1:7" x14ac:dyDescent="0.25">
      <c r="A445" s="23" t="s">
        <v>10</v>
      </c>
      <c r="B445" s="196" t="s">
        <v>365</v>
      </c>
      <c r="C445" s="203"/>
      <c r="D445" s="17">
        <f>E433-C445</f>
        <v>2017</v>
      </c>
      <c r="E445" s="42">
        <f t="shared" si="24"/>
        <v>2017</v>
      </c>
    </row>
    <row r="446" spans="1:7" x14ac:dyDescent="0.25">
      <c r="A446" s="24"/>
      <c r="B446" s="25"/>
      <c r="C446" s="25"/>
      <c r="D446" s="25"/>
      <c r="E446" s="26"/>
    </row>
    <row r="447" spans="1:7" ht="15.6" x14ac:dyDescent="0.3">
      <c r="A447" s="27"/>
      <c r="B447" s="28" t="s">
        <v>11</v>
      </c>
      <c r="C447" s="29">
        <f>IF(D433="A",0,IF(D433="B",SUM(D436:D443)))</f>
        <v>0</v>
      </c>
      <c r="D447" s="25"/>
      <c r="E447" s="26"/>
    </row>
    <row r="448" spans="1:7" ht="15.6" x14ac:dyDescent="0.3">
      <c r="A448" s="27"/>
      <c r="B448" s="28" t="s">
        <v>12</v>
      </c>
      <c r="C448" s="30">
        <v>500</v>
      </c>
      <c r="D448" s="31" t="s">
        <v>13</v>
      </c>
      <c r="E448" s="32">
        <f>IF(C447=0,0)</f>
        <v>0</v>
      </c>
    </row>
    <row r="449" spans="1:8" ht="15.6" x14ac:dyDescent="0.3">
      <c r="A449" s="33"/>
      <c r="B449" s="34"/>
      <c r="C449" s="35"/>
      <c r="D449" s="36"/>
      <c r="E449" s="37"/>
    </row>
    <row r="450" spans="1:8" x14ac:dyDescent="0.25">
      <c r="A450" s="38"/>
      <c r="B450" s="38"/>
      <c r="C450" s="38"/>
      <c r="D450" s="38"/>
      <c r="E450" s="38"/>
    </row>
    <row r="451" spans="1:8" ht="15.6" x14ac:dyDescent="0.3">
      <c r="A451" s="2" t="s">
        <v>0</v>
      </c>
      <c r="B451" s="3" t="s">
        <v>366</v>
      </c>
      <c r="C451" s="4" t="s">
        <v>134</v>
      </c>
      <c r="D451" s="5" t="s">
        <v>17</v>
      </c>
      <c r="E451" s="6">
        <f>E433</f>
        <v>2017</v>
      </c>
    </row>
    <row r="452" spans="1:8" ht="13.8" x14ac:dyDescent="0.25">
      <c r="A452" s="7" t="s">
        <v>57</v>
      </c>
      <c r="B452" s="8" t="s">
        <v>21</v>
      </c>
      <c r="C452" s="9" t="s">
        <v>3</v>
      </c>
      <c r="D452" s="10"/>
      <c r="E452" s="11"/>
    </row>
    <row r="453" spans="1:8" x14ac:dyDescent="0.25">
      <c r="A453" s="12" t="s">
        <v>4</v>
      </c>
      <c r="B453" s="13" t="s">
        <v>5</v>
      </c>
      <c r="C453" s="14" t="s">
        <v>6</v>
      </c>
      <c r="D453" s="14" t="s">
        <v>7</v>
      </c>
      <c r="E453" s="15" t="s">
        <v>8</v>
      </c>
    </row>
    <row r="454" spans="1:8" x14ac:dyDescent="0.25">
      <c r="A454" s="16">
        <v>1</v>
      </c>
      <c r="B454" s="196" t="s">
        <v>375</v>
      </c>
      <c r="C454" s="197">
        <v>1962</v>
      </c>
      <c r="D454" s="17">
        <f>E451-C454</f>
        <v>55</v>
      </c>
      <c r="E454" s="42">
        <f t="shared" si="24"/>
        <v>55</v>
      </c>
    </row>
    <row r="455" spans="1:8" x14ac:dyDescent="0.25">
      <c r="A455" s="16">
        <v>2</v>
      </c>
      <c r="B455" s="196" t="s">
        <v>376</v>
      </c>
      <c r="C455" s="197">
        <v>1964</v>
      </c>
      <c r="D455" s="17">
        <f>E451-C455</f>
        <v>53</v>
      </c>
      <c r="E455" s="42">
        <f t="shared" si="24"/>
        <v>53</v>
      </c>
    </row>
    <row r="456" spans="1:8" x14ac:dyDescent="0.25">
      <c r="A456" s="16">
        <v>3</v>
      </c>
      <c r="B456" s="196" t="s">
        <v>369</v>
      </c>
      <c r="C456" s="197">
        <v>1968</v>
      </c>
      <c r="D456" s="17">
        <f>E451-C456</f>
        <v>49</v>
      </c>
      <c r="E456" s="42">
        <f t="shared" si="24"/>
        <v>49</v>
      </c>
    </row>
    <row r="457" spans="1:8" x14ac:dyDescent="0.25">
      <c r="A457" s="16">
        <v>4</v>
      </c>
      <c r="B457" s="196" t="s">
        <v>370</v>
      </c>
      <c r="C457" s="197">
        <v>1964</v>
      </c>
      <c r="D457" s="17">
        <f>E451-C457</f>
        <v>53</v>
      </c>
      <c r="E457" s="42">
        <f t="shared" si="24"/>
        <v>53</v>
      </c>
    </row>
    <row r="458" spans="1:8" x14ac:dyDescent="0.25">
      <c r="A458" s="16">
        <v>5</v>
      </c>
      <c r="B458" s="196" t="s">
        <v>371</v>
      </c>
      <c r="C458" s="197">
        <v>1967</v>
      </c>
      <c r="D458" s="17">
        <f>E451-C458</f>
        <v>50</v>
      </c>
      <c r="E458" s="42">
        <f t="shared" si="24"/>
        <v>50</v>
      </c>
    </row>
    <row r="459" spans="1:8" x14ac:dyDescent="0.25">
      <c r="A459" s="16">
        <v>6</v>
      </c>
      <c r="B459" s="196" t="s">
        <v>372</v>
      </c>
      <c r="C459" s="197">
        <v>1968</v>
      </c>
      <c r="D459" s="17">
        <f>E451-C459</f>
        <v>49</v>
      </c>
      <c r="E459" s="42">
        <f t="shared" si="24"/>
        <v>49</v>
      </c>
      <c r="G459" s="196"/>
      <c r="H459" s="197">
        <v>1974</v>
      </c>
    </row>
    <row r="460" spans="1:8" x14ac:dyDescent="0.25">
      <c r="A460" s="16">
        <v>7</v>
      </c>
      <c r="B460" s="204" t="s">
        <v>373</v>
      </c>
      <c r="C460" s="205">
        <v>1982</v>
      </c>
      <c r="D460" s="17">
        <f>E451-C460</f>
        <v>35</v>
      </c>
      <c r="E460" s="42">
        <f t="shared" si="24"/>
        <v>35</v>
      </c>
    </row>
    <row r="461" spans="1:8" ht="13.8" thickBot="1" x14ac:dyDescent="0.3">
      <c r="A461" s="19">
        <v>8</v>
      </c>
      <c r="B461" s="196" t="s">
        <v>374</v>
      </c>
      <c r="C461" s="197">
        <v>1977</v>
      </c>
      <c r="D461" s="20">
        <f>E451-C461</f>
        <v>40</v>
      </c>
      <c r="E461" s="43">
        <f t="shared" si="24"/>
        <v>40</v>
      </c>
      <c r="G461" s="196"/>
      <c r="H461" s="197">
        <v>1964</v>
      </c>
    </row>
    <row r="462" spans="1:8" ht="13.8" thickTop="1" x14ac:dyDescent="0.25">
      <c r="A462" s="22" t="s">
        <v>9</v>
      </c>
      <c r="B462" s="196" t="s">
        <v>367</v>
      </c>
      <c r="C462" s="197">
        <v>1974</v>
      </c>
      <c r="D462" s="17">
        <f>E451-C462</f>
        <v>43</v>
      </c>
      <c r="E462" s="42">
        <f t="shared" si="24"/>
        <v>43</v>
      </c>
    </row>
    <row r="463" spans="1:8" x14ac:dyDescent="0.25">
      <c r="A463" s="23" t="s">
        <v>10</v>
      </c>
      <c r="B463" s="196" t="s">
        <v>368</v>
      </c>
      <c r="C463" s="197">
        <v>1964</v>
      </c>
      <c r="D463" s="17">
        <f>E451-C463</f>
        <v>53</v>
      </c>
      <c r="E463" s="42">
        <f t="shared" si="24"/>
        <v>53</v>
      </c>
    </row>
    <row r="464" spans="1:8" x14ac:dyDescent="0.25">
      <c r="A464" s="24"/>
      <c r="B464" s="25"/>
      <c r="C464" s="25"/>
      <c r="D464" s="25"/>
      <c r="E464" s="26"/>
    </row>
    <row r="465" spans="1:5" ht="15.6" x14ac:dyDescent="0.3">
      <c r="A465" s="27"/>
      <c r="B465" s="28" t="s">
        <v>11</v>
      </c>
      <c r="C465" s="29">
        <f>IF(D451="A",0,IF(D451="B",SUM(D454:D461)))</f>
        <v>384</v>
      </c>
      <c r="D465" s="25"/>
      <c r="E465" s="26"/>
    </row>
    <row r="466" spans="1:5" ht="15.6" x14ac:dyDescent="0.3">
      <c r="A466" s="27"/>
      <c r="B466" s="28" t="s">
        <v>12</v>
      </c>
      <c r="C466" s="30">
        <v>500</v>
      </c>
      <c r="D466" s="31" t="s">
        <v>13</v>
      </c>
      <c r="E466" s="32" t="b">
        <f>IF(C465=0,0)</f>
        <v>0</v>
      </c>
    </row>
    <row r="467" spans="1:5" ht="15.6" x14ac:dyDescent="0.3">
      <c r="A467" s="33"/>
      <c r="B467" s="34"/>
      <c r="C467" s="35"/>
      <c r="D467" s="36"/>
      <c r="E467" s="37"/>
    </row>
    <row r="468" spans="1:5" x14ac:dyDescent="0.25">
      <c r="A468" s="38"/>
      <c r="B468" s="38"/>
      <c r="C468" s="38"/>
      <c r="D468" s="38"/>
      <c r="E468" s="38"/>
    </row>
    <row r="469" spans="1:5" ht="15.6" x14ac:dyDescent="0.3">
      <c r="A469" s="2" t="s">
        <v>0</v>
      </c>
      <c r="B469" s="3" t="s">
        <v>377</v>
      </c>
      <c r="C469" s="4" t="s">
        <v>134</v>
      </c>
      <c r="D469" s="5" t="s">
        <v>2</v>
      </c>
      <c r="E469" s="6">
        <f>E451</f>
        <v>2017</v>
      </c>
    </row>
    <row r="470" spans="1:5" ht="13.8" x14ac:dyDescent="0.25">
      <c r="A470" s="7" t="s">
        <v>58</v>
      </c>
      <c r="B470" s="8" t="s">
        <v>24</v>
      </c>
      <c r="C470" s="9" t="s">
        <v>3</v>
      </c>
      <c r="D470" s="10"/>
      <c r="E470" s="11"/>
    </row>
    <row r="471" spans="1:5" x14ac:dyDescent="0.25">
      <c r="A471" s="12" t="s">
        <v>4</v>
      </c>
      <c r="B471" s="13" t="s">
        <v>5</v>
      </c>
      <c r="C471" s="13" t="s">
        <v>6</v>
      </c>
      <c r="D471" s="14" t="s">
        <v>7</v>
      </c>
      <c r="E471" s="15" t="s">
        <v>8</v>
      </c>
    </row>
    <row r="472" spans="1:5" x14ac:dyDescent="0.25">
      <c r="A472" s="16">
        <v>1</v>
      </c>
      <c r="B472" s="196" t="s">
        <v>385</v>
      </c>
      <c r="C472" s="197">
        <v>2000</v>
      </c>
      <c r="D472" s="17">
        <f>E469-C472</f>
        <v>17</v>
      </c>
      <c r="E472" s="42" t="str">
        <f t="shared" ref="E472:E499" si="25">IF(D472&lt;=29,"Kor alatti",IF(D472&gt;=30,D472))</f>
        <v>Kor alatti</v>
      </c>
    </row>
    <row r="473" spans="1:5" x14ac:dyDescent="0.25">
      <c r="A473" s="16">
        <v>2</v>
      </c>
      <c r="B473" s="196" t="s">
        <v>409</v>
      </c>
      <c r="C473" s="197">
        <v>1989</v>
      </c>
      <c r="D473" s="17">
        <f>E469-C473</f>
        <v>28</v>
      </c>
      <c r="E473" s="42" t="str">
        <f t="shared" si="25"/>
        <v>Kor alatti</v>
      </c>
    </row>
    <row r="474" spans="1:5" x14ac:dyDescent="0.25">
      <c r="A474" s="16">
        <v>3</v>
      </c>
      <c r="B474" s="196" t="s">
        <v>379</v>
      </c>
      <c r="C474" s="197">
        <v>1999</v>
      </c>
      <c r="D474" s="17">
        <f>E469-C474</f>
        <v>18</v>
      </c>
      <c r="E474" s="42" t="str">
        <f t="shared" si="25"/>
        <v>Kor alatti</v>
      </c>
    </row>
    <row r="475" spans="1:5" x14ac:dyDescent="0.25">
      <c r="A475" s="16">
        <v>4</v>
      </c>
      <c r="B475" s="196" t="s">
        <v>380</v>
      </c>
      <c r="C475" s="197">
        <v>1989</v>
      </c>
      <c r="D475" s="17">
        <f>E469-C475</f>
        <v>28</v>
      </c>
      <c r="E475" s="42" t="str">
        <f t="shared" si="25"/>
        <v>Kor alatti</v>
      </c>
    </row>
    <row r="476" spans="1:5" x14ac:dyDescent="0.25">
      <c r="A476" s="16">
        <v>5</v>
      </c>
      <c r="B476" s="196" t="s">
        <v>381</v>
      </c>
      <c r="C476" s="197">
        <v>1985</v>
      </c>
      <c r="D476" s="17">
        <f>E469-C476</f>
        <v>32</v>
      </c>
      <c r="E476" s="42">
        <f t="shared" si="25"/>
        <v>32</v>
      </c>
    </row>
    <row r="477" spans="1:5" x14ac:dyDescent="0.25">
      <c r="A477" s="16">
        <v>6</v>
      </c>
      <c r="B477" s="196" t="s">
        <v>382</v>
      </c>
      <c r="C477" s="197">
        <v>1975</v>
      </c>
      <c r="D477" s="17">
        <f>E469-C477</f>
        <v>42</v>
      </c>
      <c r="E477" s="42">
        <f t="shared" si="25"/>
        <v>42</v>
      </c>
    </row>
    <row r="478" spans="1:5" x14ac:dyDescent="0.25">
      <c r="A478" s="16">
        <v>7</v>
      </c>
      <c r="B478" s="196" t="s">
        <v>383</v>
      </c>
      <c r="C478" s="197">
        <v>1979</v>
      </c>
      <c r="D478" s="17">
        <f>E469-C478</f>
        <v>38</v>
      </c>
      <c r="E478" s="42">
        <f t="shared" si="25"/>
        <v>38</v>
      </c>
    </row>
    <row r="479" spans="1:5" ht="13.8" thickBot="1" x14ac:dyDescent="0.3">
      <c r="A479" s="19">
        <v>8</v>
      </c>
      <c r="B479" s="204" t="s">
        <v>384</v>
      </c>
      <c r="C479" s="205">
        <v>1999</v>
      </c>
      <c r="D479" s="20">
        <f>E469-C479</f>
        <v>18</v>
      </c>
      <c r="E479" s="43" t="str">
        <f t="shared" si="25"/>
        <v>Kor alatti</v>
      </c>
    </row>
    <row r="480" spans="1:5" ht="14.4" thickTop="1" thickBot="1" x14ac:dyDescent="0.3">
      <c r="A480" s="22" t="s">
        <v>9</v>
      </c>
      <c r="B480" s="196" t="s">
        <v>378</v>
      </c>
      <c r="C480" s="197">
        <v>1987</v>
      </c>
      <c r="D480" s="20">
        <f>E469-C480</f>
        <v>30</v>
      </c>
      <c r="E480" s="42">
        <f t="shared" si="25"/>
        <v>30</v>
      </c>
    </row>
    <row r="481" spans="1:5" ht="13.8" thickTop="1" x14ac:dyDescent="0.25">
      <c r="A481" s="23" t="s">
        <v>10</v>
      </c>
      <c r="B481" s="196" t="s">
        <v>386</v>
      </c>
      <c r="C481" s="197">
        <v>1993</v>
      </c>
      <c r="D481" s="17">
        <f>E469-C481</f>
        <v>24</v>
      </c>
      <c r="E481" s="42" t="str">
        <f t="shared" si="25"/>
        <v>Kor alatti</v>
      </c>
    </row>
    <row r="482" spans="1:5" x14ac:dyDescent="0.25">
      <c r="A482" s="24"/>
      <c r="B482" s="25">
        <v>0</v>
      </c>
      <c r="C482" s="25"/>
      <c r="D482" s="25"/>
      <c r="E482" s="26"/>
    </row>
    <row r="483" spans="1:5" ht="15.6" x14ac:dyDescent="0.3">
      <c r="A483" s="27"/>
      <c r="B483" s="28" t="s">
        <v>11</v>
      </c>
      <c r="C483" s="29">
        <f>IF(D469="A",0,IF(D469="B",SUM(D472:D479)))</f>
        <v>0</v>
      </c>
      <c r="D483" s="25"/>
      <c r="E483" s="26"/>
    </row>
    <row r="484" spans="1:5" ht="15.6" x14ac:dyDescent="0.3">
      <c r="A484" s="27"/>
      <c r="B484" s="28" t="s">
        <v>12</v>
      </c>
      <c r="C484" s="30">
        <v>500</v>
      </c>
      <c r="D484" s="31" t="s">
        <v>13</v>
      </c>
      <c r="E484" s="32">
        <f>IF(C483=0,0)</f>
        <v>0</v>
      </c>
    </row>
    <row r="485" spans="1:5" ht="15.6" x14ac:dyDescent="0.3">
      <c r="A485" s="33"/>
      <c r="B485" s="34"/>
      <c r="C485" s="35"/>
      <c r="D485" s="36"/>
      <c r="E485" s="37"/>
    </row>
    <row r="486" spans="1:5" x14ac:dyDescent="0.25">
      <c r="A486" s="38"/>
      <c r="B486" s="38"/>
      <c r="C486" s="38"/>
      <c r="D486" s="38"/>
      <c r="E486" s="38"/>
    </row>
    <row r="487" spans="1:5" ht="15.6" x14ac:dyDescent="0.3">
      <c r="A487" s="2" t="s">
        <v>0</v>
      </c>
      <c r="B487" s="3" t="s">
        <v>400</v>
      </c>
      <c r="C487" s="4" t="s">
        <v>134</v>
      </c>
      <c r="D487" s="5" t="s">
        <v>2</v>
      </c>
      <c r="E487" s="6">
        <f>E469</f>
        <v>2017</v>
      </c>
    </row>
    <row r="488" spans="1:5" ht="13.8" x14ac:dyDescent="0.25">
      <c r="A488" s="7" t="s">
        <v>59</v>
      </c>
      <c r="B488" s="8" t="s">
        <v>24</v>
      </c>
      <c r="C488" s="9" t="s">
        <v>14</v>
      </c>
      <c r="D488" s="10"/>
      <c r="E488" s="11"/>
    </row>
    <row r="489" spans="1:5" x14ac:dyDescent="0.25">
      <c r="A489" s="12" t="s">
        <v>4</v>
      </c>
      <c r="B489" s="13" t="s">
        <v>5</v>
      </c>
      <c r="C489" s="13" t="s">
        <v>6</v>
      </c>
      <c r="D489" s="14" t="s">
        <v>7</v>
      </c>
      <c r="E489" s="15" t="s">
        <v>8</v>
      </c>
    </row>
    <row r="490" spans="1:5" x14ac:dyDescent="0.25">
      <c r="A490" s="16">
        <v>1</v>
      </c>
      <c r="B490" s="196" t="s">
        <v>414</v>
      </c>
      <c r="C490" s="197">
        <v>1991</v>
      </c>
      <c r="D490" s="17">
        <f>E487-C490</f>
        <v>26</v>
      </c>
      <c r="E490" s="42" t="str">
        <f t="shared" si="25"/>
        <v>Kor alatti</v>
      </c>
    </row>
    <row r="491" spans="1:5" x14ac:dyDescent="0.25">
      <c r="A491" s="16">
        <v>2</v>
      </c>
      <c r="B491" s="196" t="s">
        <v>392</v>
      </c>
      <c r="C491" s="197">
        <v>1998</v>
      </c>
      <c r="D491" s="17">
        <f>E487-C499</f>
        <v>17</v>
      </c>
      <c r="E491" s="42" t="str">
        <f t="shared" si="25"/>
        <v>Kor alatti</v>
      </c>
    </row>
    <row r="492" spans="1:5" x14ac:dyDescent="0.25">
      <c r="A492" s="16">
        <v>3</v>
      </c>
      <c r="B492" s="196" t="s">
        <v>416</v>
      </c>
      <c r="C492" s="197">
        <v>1992</v>
      </c>
      <c r="D492" s="17">
        <f>E487-C498</f>
        <v>20</v>
      </c>
      <c r="E492" s="42" t="str">
        <f t="shared" si="25"/>
        <v>Kor alatti</v>
      </c>
    </row>
    <row r="493" spans="1:5" x14ac:dyDescent="0.25">
      <c r="A493" s="16">
        <v>4</v>
      </c>
      <c r="B493" s="196" t="s">
        <v>417</v>
      </c>
      <c r="C493" s="197">
        <v>1988</v>
      </c>
      <c r="D493" s="17">
        <f>E487-C493</f>
        <v>29</v>
      </c>
      <c r="E493" s="42" t="str">
        <f t="shared" si="25"/>
        <v>Kor alatti</v>
      </c>
    </row>
    <row r="494" spans="1:5" x14ac:dyDescent="0.25">
      <c r="A494" s="16">
        <v>5</v>
      </c>
      <c r="B494" s="196" t="s">
        <v>388</v>
      </c>
      <c r="C494" s="197">
        <v>1996</v>
      </c>
      <c r="D494" s="17">
        <f>E487-C494</f>
        <v>21</v>
      </c>
      <c r="E494" s="42" t="str">
        <f t="shared" si="25"/>
        <v>Kor alatti</v>
      </c>
    </row>
    <row r="495" spans="1:5" x14ac:dyDescent="0.25">
      <c r="A495" s="16">
        <v>6</v>
      </c>
      <c r="B495" s="196" t="s">
        <v>389</v>
      </c>
      <c r="C495" s="197">
        <v>1994</v>
      </c>
      <c r="D495" s="17">
        <f>E487-C495</f>
        <v>23</v>
      </c>
      <c r="E495" s="42" t="str">
        <f t="shared" si="25"/>
        <v>Kor alatti</v>
      </c>
    </row>
    <row r="496" spans="1:5" x14ac:dyDescent="0.25">
      <c r="A496" s="16">
        <v>7</v>
      </c>
      <c r="B496" s="196" t="s">
        <v>390</v>
      </c>
      <c r="C496" s="197">
        <v>1997</v>
      </c>
      <c r="D496" s="17">
        <f>E487-C496</f>
        <v>20</v>
      </c>
      <c r="E496" s="42" t="str">
        <f t="shared" si="25"/>
        <v>Kor alatti</v>
      </c>
    </row>
    <row r="497" spans="1:5" ht="13.8" thickBot="1" x14ac:dyDescent="0.3">
      <c r="A497" s="19">
        <v>8</v>
      </c>
      <c r="B497" s="196" t="s">
        <v>391</v>
      </c>
      <c r="C497" s="197">
        <v>1997</v>
      </c>
      <c r="D497" s="20">
        <f>E487-C497</f>
        <v>20</v>
      </c>
      <c r="E497" s="43" t="str">
        <f t="shared" si="25"/>
        <v>Kor alatti</v>
      </c>
    </row>
    <row r="498" spans="1:5" ht="13.8" thickTop="1" x14ac:dyDescent="0.25">
      <c r="A498" s="22" t="s">
        <v>9</v>
      </c>
      <c r="B498" s="196" t="s">
        <v>387</v>
      </c>
      <c r="C498" s="197">
        <v>1997</v>
      </c>
      <c r="D498" s="17">
        <f>E487-C491</f>
        <v>19</v>
      </c>
      <c r="E498" s="42" t="str">
        <f t="shared" si="25"/>
        <v>Kor alatti</v>
      </c>
    </row>
    <row r="499" spans="1:5" x14ac:dyDescent="0.25">
      <c r="A499" s="23" t="s">
        <v>10</v>
      </c>
      <c r="B499" s="196" t="s">
        <v>415</v>
      </c>
      <c r="C499" s="197">
        <v>2000</v>
      </c>
      <c r="D499" s="17">
        <f>E487-C492</f>
        <v>25</v>
      </c>
      <c r="E499" s="42" t="str">
        <f t="shared" si="25"/>
        <v>Kor alatti</v>
      </c>
    </row>
    <row r="500" spans="1:5" x14ac:dyDescent="0.25">
      <c r="A500" s="24"/>
      <c r="B500" s="25"/>
      <c r="C500" s="25"/>
      <c r="D500" s="25"/>
      <c r="E500" s="26"/>
    </row>
    <row r="501" spans="1:5" ht="15.6" x14ac:dyDescent="0.3">
      <c r="A501" s="27"/>
      <c r="B501" s="28" t="s">
        <v>11</v>
      </c>
      <c r="C501" s="29">
        <f>IF(D487="A",0,IF(D487="B",SUM(D490:D497)))</f>
        <v>0</v>
      </c>
      <c r="D501" s="25"/>
      <c r="E501" s="26"/>
    </row>
    <row r="502" spans="1:5" ht="15.6" x14ac:dyDescent="0.3">
      <c r="A502" s="27"/>
      <c r="B502" s="28" t="s">
        <v>12</v>
      </c>
      <c r="C502" s="30">
        <v>500</v>
      </c>
      <c r="D502" s="31" t="s">
        <v>13</v>
      </c>
      <c r="E502" s="32">
        <f>IF(C501=0,0)</f>
        <v>0</v>
      </c>
    </row>
    <row r="503" spans="1:5" ht="15.6" x14ac:dyDescent="0.3">
      <c r="A503" s="33"/>
      <c r="B503" s="34"/>
      <c r="C503" s="35"/>
      <c r="D503" s="36"/>
      <c r="E503" s="37"/>
    </row>
    <row r="504" spans="1:5" x14ac:dyDescent="0.25">
      <c r="A504" s="38"/>
      <c r="B504" s="38"/>
      <c r="C504" s="38"/>
      <c r="D504" s="38"/>
      <c r="E504" s="38"/>
    </row>
    <row r="505" spans="1:5" ht="13.8" x14ac:dyDescent="0.25">
      <c r="A505" s="2" t="s">
        <v>0</v>
      </c>
      <c r="B505" s="51" t="s">
        <v>402</v>
      </c>
      <c r="C505" s="4" t="s">
        <v>134</v>
      </c>
      <c r="D505" s="5" t="s">
        <v>2</v>
      </c>
      <c r="E505" s="6">
        <f>E487</f>
        <v>2017</v>
      </c>
    </row>
    <row r="506" spans="1:5" ht="13.8" x14ac:dyDescent="0.25">
      <c r="A506" s="7" t="s">
        <v>60</v>
      </c>
      <c r="B506" s="8" t="s">
        <v>22</v>
      </c>
      <c r="C506" s="9" t="s">
        <v>3</v>
      </c>
      <c r="D506" s="10"/>
      <c r="E506" s="11"/>
    </row>
    <row r="507" spans="1:5" x14ac:dyDescent="0.25">
      <c r="A507" s="12" t="s">
        <v>4</v>
      </c>
      <c r="B507" s="13" t="s">
        <v>5</v>
      </c>
      <c r="C507" s="14" t="s">
        <v>6</v>
      </c>
      <c r="D507" s="14" t="s">
        <v>7</v>
      </c>
      <c r="E507" s="15" t="s">
        <v>8</v>
      </c>
    </row>
    <row r="508" spans="1:5" x14ac:dyDescent="0.25">
      <c r="A508" s="16">
        <v>1</v>
      </c>
      <c r="B508" t="s">
        <v>429</v>
      </c>
      <c r="C508" s="228">
        <v>1993</v>
      </c>
      <c r="D508" s="17">
        <f>E505-C516</f>
        <v>20</v>
      </c>
      <c r="E508" s="42" t="str">
        <f t="shared" ref="E508:E517" si="26">IF(D508&lt;=29,"Kor alatti",IF(D508&gt;=30,D508))</f>
        <v>Kor alatti</v>
      </c>
    </row>
    <row r="509" spans="1:5" x14ac:dyDescent="0.25">
      <c r="A509" s="16">
        <v>2</v>
      </c>
      <c r="B509" t="s">
        <v>430</v>
      </c>
      <c r="C509" s="228">
        <v>1988</v>
      </c>
      <c r="D509" s="17">
        <f>E505-C510</f>
        <v>24</v>
      </c>
      <c r="E509" s="42" t="str">
        <f t="shared" si="26"/>
        <v>Kor alatti</v>
      </c>
    </row>
    <row r="510" spans="1:5" x14ac:dyDescent="0.25">
      <c r="A510" s="16">
        <v>3</v>
      </c>
      <c r="B510" s="141" t="s">
        <v>428</v>
      </c>
      <c r="C510" s="229">
        <v>1993</v>
      </c>
      <c r="D510" s="17">
        <f>E505-C510</f>
        <v>24</v>
      </c>
      <c r="E510" s="42" t="str">
        <f t="shared" si="26"/>
        <v>Kor alatti</v>
      </c>
    </row>
    <row r="511" spans="1:5" x14ac:dyDescent="0.25">
      <c r="A511" s="16">
        <v>4</v>
      </c>
      <c r="B511" s="141" t="s">
        <v>431</v>
      </c>
      <c r="C511" s="229">
        <v>1980</v>
      </c>
      <c r="D511" s="17">
        <f>E505-C511</f>
        <v>37</v>
      </c>
      <c r="E511" s="42">
        <f t="shared" si="26"/>
        <v>37</v>
      </c>
    </row>
    <row r="512" spans="1:5" x14ac:dyDescent="0.25">
      <c r="A512" s="16">
        <v>5</v>
      </c>
      <c r="B512" s="141" t="s">
        <v>432</v>
      </c>
      <c r="C512" s="229">
        <v>1987</v>
      </c>
      <c r="D512" s="17">
        <f>E505-C512</f>
        <v>30</v>
      </c>
      <c r="E512" s="42">
        <f t="shared" si="26"/>
        <v>30</v>
      </c>
    </row>
    <row r="513" spans="1:5" x14ac:dyDescent="0.25">
      <c r="A513" s="16">
        <v>6</v>
      </c>
      <c r="B513" s="141" t="s">
        <v>433</v>
      </c>
      <c r="C513" s="229">
        <v>1993</v>
      </c>
      <c r="D513" s="17">
        <f>E505-C513</f>
        <v>24</v>
      </c>
      <c r="E513" s="42" t="str">
        <f t="shared" si="26"/>
        <v>Kor alatti</v>
      </c>
    </row>
    <row r="514" spans="1:5" x14ac:dyDescent="0.25">
      <c r="A514" s="16">
        <v>7</v>
      </c>
      <c r="B514" s="141" t="s">
        <v>434</v>
      </c>
      <c r="C514" s="229">
        <v>1991</v>
      </c>
      <c r="D514" s="17">
        <f>E505-C514</f>
        <v>26</v>
      </c>
      <c r="E514" s="42" t="str">
        <f t="shared" si="26"/>
        <v>Kor alatti</v>
      </c>
    </row>
    <row r="515" spans="1:5" ht="13.8" thickBot="1" x14ac:dyDescent="0.3">
      <c r="A515" s="19">
        <v>8</v>
      </c>
      <c r="B515" s="141" t="s">
        <v>435</v>
      </c>
      <c r="C515" s="229">
        <v>1995</v>
      </c>
      <c r="D515" s="20">
        <f>E505-C515</f>
        <v>22</v>
      </c>
      <c r="E515" s="43" t="str">
        <f t="shared" si="26"/>
        <v>Kor alatti</v>
      </c>
    </row>
    <row r="516" spans="1:5" ht="13.8" thickTop="1" x14ac:dyDescent="0.25">
      <c r="A516" s="22" t="s">
        <v>9</v>
      </c>
      <c r="B516" s="141" t="s">
        <v>427</v>
      </c>
      <c r="C516" s="229">
        <v>1997</v>
      </c>
      <c r="D516" s="17">
        <f>E505-C516</f>
        <v>20</v>
      </c>
      <c r="E516" s="42" t="str">
        <f t="shared" si="26"/>
        <v>Kor alatti</v>
      </c>
    </row>
    <row r="517" spans="1:5" x14ac:dyDescent="0.25">
      <c r="A517" s="23" t="s">
        <v>10</v>
      </c>
      <c r="B517" s="141" t="s">
        <v>436</v>
      </c>
      <c r="C517" s="229">
        <v>1995</v>
      </c>
      <c r="D517" s="17">
        <f>E505-C517</f>
        <v>22</v>
      </c>
      <c r="E517" s="42" t="str">
        <f t="shared" si="26"/>
        <v>Kor alatti</v>
      </c>
    </row>
    <row r="518" spans="1:5" x14ac:dyDescent="0.25">
      <c r="A518" s="24"/>
      <c r="B518" s="25"/>
      <c r="C518" s="25"/>
      <c r="D518" s="25"/>
      <c r="E518" s="26"/>
    </row>
    <row r="519" spans="1:5" ht="15.6" x14ac:dyDescent="0.3">
      <c r="A519" s="27"/>
      <c r="B519" s="28" t="s">
        <v>11</v>
      </c>
      <c r="C519" s="29">
        <f>IF(D505="A",0,IF(D505="B",SUM(D508:D515)))</f>
        <v>0</v>
      </c>
      <c r="D519" s="25"/>
      <c r="E519" s="26"/>
    </row>
    <row r="520" spans="1:5" ht="15.6" x14ac:dyDescent="0.3">
      <c r="A520" s="27"/>
      <c r="B520" s="28" t="s">
        <v>12</v>
      </c>
      <c r="C520" s="30">
        <v>500</v>
      </c>
      <c r="D520" s="31" t="s">
        <v>13</v>
      </c>
      <c r="E520" s="32">
        <v>510</v>
      </c>
    </row>
    <row r="521" spans="1:5" ht="15.6" x14ac:dyDescent="0.3">
      <c r="A521" s="33"/>
      <c r="B521" s="34"/>
      <c r="C521" s="35"/>
      <c r="D521" s="36"/>
      <c r="E521" s="37"/>
    </row>
    <row r="522" spans="1:5" x14ac:dyDescent="0.25">
      <c r="A522" s="38"/>
      <c r="B522" s="38"/>
      <c r="C522" s="38"/>
      <c r="D522" s="38"/>
      <c r="E522" s="38"/>
    </row>
    <row r="523" spans="1:5" ht="13.8" x14ac:dyDescent="0.25">
      <c r="A523" s="2" t="s">
        <v>0</v>
      </c>
      <c r="B523" s="51" t="s">
        <v>448</v>
      </c>
      <c r="C523" s="4" t="s">
        <v>134</v>
      </c>
      <c r="D523" s="5" t="s">
        <v>2</v>
      </c>
      <c r="E523" s="6">
        <f>E505</f>
        <v>2017</v>
      </c>
    </row>
    <row r="524" spans="1:5" ht="13.8" x14ac:dyDescent="0.25">
      <c r="A524" s="7" t="s">
        <v>61</v>
      </c>
      <c r="B524" s="8" t="s">
        <v>124</v>
      </c>
      <c r="C524" s="9" t="s">
        <v>14</v>
      </c>
      <c r="D524" s="10"/>
      <c r="E524" s="11"/>
    </row>
    <row r="525" spans="1:5" x14ac:dyDescent="0.25">
      <c r="A525" s="12" t="s">
        <v>4</v>
      </c>
      <c r="B525" s="13" t="s">
        <v>5</v>
      </c>
      <c r="C525" s="14" t="s">
        <v>6</v>
      </c>
      <c r="D525" s="14" t="s">
        <v>7</v>
      </c>
      <c r="E525" s="15" t="s">
        <v>8</v>
      </c>
    </row>
    <row r="526" spans="1:5" x14ac:dyDescent="0.25">
      <c r="A526" s="16">
        <v>1</v>
      </c>
      <c r="B526" s="44" t="s">
        <v>456</v>
      </c>
      <c r="C526" s="46">
        <v>2003</v>
      </c>
      <c r="D526" s="17">
        <f>E523-C526</f>
        <v>14</v>
      </c>
      <c r="E526" s="42" t="str">
        <f t="shared" ref="E526:E535" si="27">IF(D526&lt;=29,"Kor alatti",IF(D526&gt;=30,D526))</f>
        <v>Kor alatti</v>
      </c>
    </row>
    <row r="527" spans="1:5" x14ac:dyDescent="0.25">
      <c r="A527" s="16">
        <v>2</v>
      </c>
      <c r="B527" s="44" t="s">
        <v>449</v>
      </c>
      <c r="C527" s="46">
        <v>1996</v>
      </c>
      <c r="D527" s="17">
        <f>E523-C527</f>
        <v>21</v>
      </c>
      <c r="E527" s="42" t="str">
        <f t="shared" si="27"/>
        <v>Kor alatti</v>
      </c>
    </row>
    <row r="528" spans="1:5" x14ac:dyDescent="0.25">
      <c r="A528" s="16">
        <v>3</v>
      </c>
      <c r="B528" s="110" t="s">
        <v>455</v>
      </c>
      <c r="C528" s="46">
        <v>2000</v>
      </c>
      <c r="D528" s="17">
        <f>E523-C528</f>
        <v>17</v>
      </c>
      <c r="E528" s="42" t="str">
        <f t="shared" si="27"/>
        <v>Kor alatti</v>
      </c>
    </row>
    <row r="529" spans="1:7" x14ac:dyDescent="0.25">
      <c r="A529" s="16">
        <v>4</v>
      </c>
      <c r="B529" s="44" t="s">
        <v>457</v>
      </c>
      <c r="C529" s="46">
        <v>2000</v>
      </c>
      <c r="D529" s="17">
        <f>E523-C529</f>
        <v>17</v>
      </c>
      <c r="E529" s="42" t="str">
        <f t="shared" si="27"/>
        <v>Kor alatti</v>
      </c>
    </row>
    <row r="530" spans="1:7" x14ac:dyDescent="0.25">
      <c r="A530" s="16">
        <v>5</v>
      </c>
      <c r="B530" s="44" t="s">
        <v>451</v>
      </c>
      <c r="C530" s="46">
        <v>2000</v>
      </c>
      <c r="D530" s="17">
        <f>E523-C530</f>
        <v>17</v>
      </c>
      <c r="E530" s="42" t="str">
        <f t="shared" si="27"/>
        <v>Kor alatti</v>
      </c>
    </row>
    <row r="531" spans="1:7" x14ac:dyDescent="0.25">
      <c r="A531" s="16">
        <v>6</v>
      </c>
      <c r="B531" s="44" t="s">
        <v>452</v>
      </c>
      <c r="C531" s="46">
        <v>2000</v>
      </c>
      <c r="D531" s="17">
        <f>E523-C531</f>
        <v>17</v>
      </c>
      <c r="E531" s="42" t="str">
        <f t="shared" si="27"/>
        <v>Kor alatti</v>
      </c>
    </row>
    <row r="532" spans="1:7" x14ac:dyDescent="0.25">
      <c r="A532" s="16">
        <v>7</v>
      </c>
      <c r="B532" s="44" t="s">
        <v>453</v>
      </c>
      <c r="C532" s="46">
        <v>2000</v>
      </c>
      <c r="D532" s="17">
        <f>E523-C532</f>
        <v>17</v>
      </c>
      <c r="E532" s="42" t="str">
        <f t="shared" si="27"/>
        <v>Kor alatti</v>
      </c>
    </row>
    <row r="533" spans="1:7" ht="13.8" thickBot="1" x14ac:dyDescent="0.3">
      <c r="A533" s="19">
        <v>8</v>
      </c>
      <c r="B533" s="44" t="s">
        <v>454</v>
      </c>
      <c r="C533" s="47">
        <v>2000</v>
      </c>
      <c r="D533" s="20">
        <f>E523-C533</f>
        <v>17</v>
      </c>
      <c r="E533" s="43" t="str">
        <f t="shared" si="27"/>
        <v>Kor alatti</v>
      </c>
    </row>
    <row r="534" spans="1:7" ht="13.8" thickTop="1" x14ac:dyDescent="0.25">
      <c r="A534" s="22" t="s">
        <v>9</v>
      </c>
      <c r="B534" s="44" t="s">
        <v>450</v>
      </c>
      <c r="C534" s="46">
        <v>2000</v>
      </c>
      <c r="D534" s="17">
        <f>E523-C534</f>
        <v>17</v>
      </c>
      <c r="E534" s="42" t="str">
        <f t="shared" si="27"/>
        <v>Kor alatti</v>
      </c>
      <c r="G534" s="44"/>
    </row>
    <row r="535" spans="1:7" x14ac:dyDescent="0.25">
      <c r="A535" s="23" t="s">
        <v>10</v>
      </c>
      <c r="B535" s="44"/>
      <c r="C535" s="46"/>
      <c r="D535" s="17">
        <f>E523-C535</f>
        <v>2017</v>
      </c>
      <c r="E535" s="42">
        <f t="shared" si="27"/>
        <v>2017</v>
      </c>
    </row>
    <row r="536" spans="1:7" x14ac:dyDescent="0.25">
      <c r="A536" s="24"/>
      <c r="B536" s="25"/>
      <c r="C536" s="25"/>
      <c r="D536" s="25"/>
      <c r="E536" s="26"/>
    </row>
    <row r="537" spans="1:7" ht="15.6" x14ac:dyDescent="0.3">
      <c r="A537" s="27"/>
      <c r="B537" s="28" t="s">
        <v>11</v>
      </c>
      <c r="C537" s="29">
        <f>IF(D523="A",0,IF(D523="B",SUM(D526:D533)))</f>
        <v>0</v>
      </c>
      <c r="D537" s="25"/>
      <c r="E537" s="26"/>
    </row>
    <row r="538" spans="1:7" ht="15.6" x14ac:dyDescent="0.3">
      <c r="A538" s="27"/>
      <c r="B538" s="28" t="s">
        <v>12</v>
      </c>
      <c r="C538" s="30">
        <v>500</v>
      </c>
      <c r="D538" s="31" t="s">
        <v>13</v>
      </c>
      <c r="E538" s="32">
        <f>IF(C537=0,0)</f>
        <v>0</v>
      </c>
    </row>
    <row r="539" spans="1:7" ht="15.6" x14ac:dyDescent="0.3">
      <c r="A539" s="33"/>
      <c r="B539" s="34"/>
      <c r="C539" s="35"/>
      <c r="D539" s="36"/>
      <c r="E539" s="37"/>
    </row>
    <row r="540" spans="1:7" x14ac:dyDescent="0.25">
      <c r="A540" s="38"/>
      <c r="B540" s="38"/>
      <c r="C540" s="38"/>
      <c r="D540" s="38"/>
      <c r="E540" s="38"/>
    </row>
    <row r="541" spans="1:7" ht="13.8" x14ac:dyDescent="0.25">
      <c r="A541" s="2" t="s">
        <v>0</v>
      </c>
      <c r="B541" s="51" t="s">
        <v>404</v>
      </c>
      <c r="C541" s="4" t="s">
        <v>134</v>
      </c>
      <c r="D541" s="5" t="s">
        <v>2</v>
      </c>
      <c r="E541" s="6">
        <f>E523</f>
        <v>2017</v>
      </c>
    </row>
    <row r="542" spans="1:7" ht="13.8" x14ac:dyDescent="0.25">
      <c r="A542" s="7" t="s">
        <v>62</v>
      </c>
      <c r="B542" s="8" t="s">
        <v>124</v>
      </c>
      <c r="C542" s="9" t="s">
        <v>14</v>
      </c>
      <c r="D542" s="10"/>
      <c r="E542" s="11"/>
    </row>
    <row r="543" spans="1:7" x14ac:dyDescent="0.25">
      <c r="A543" s="12" t="s">
        <v>4</v>
      </c>
      <c r="B543" s="13" t="s">
        <v>5</v>
      </c>
      <c r="C543" s="14" t="s">
        <v>6</v>
      </c>
      <c r="D543" s="14" t="s">
        <v>7</v>
      </c>
      <c r="E543" s="15" t="s">
        <v>8</v>
      </c>
    </row>
    <row r="544" spans="1:7" x14ac:dyDescent="0.25">
      <c r="A544" s="16">
        <v>1</v>
      </c>
      <c r="B544" s="141" t="s">
        <v>461</v>
      </c>
      <c r="C544" s="229">
        <v>2000</v>
      </c>
      <c r="D544" s="17">
        <f>E541-C544</f>
        <v>17</v>
      </c>
      <c r="E544" s="42" t="str">
        <f t="shared" ref="E544:E553" si="28">IF(D544&lt;=29,"Kor alatti",IF(D544&gt;=30,D544))</f>
        <v>Kor alatti</v>
      </c>
    </row>
    <row r="545" spans="1:8" x14ac:dyDescent="0.25">
      <c r="A545" s="16">
        <v>2</v>
      </c>
      <c r="B545" s="141" t="s">
        <v>462</v>
      </c>
      <c r="C545" s="229">
        <v>1998</v>
      </c>
      <c r="D545" s="17">
        <f>E541-C545</f>
        <v>19</v>
      </c>
      <c r="E545" s="42" t="str">
        <f t="shared" si="28"/>
        <v>Kor alatti</v>
      </c>
    </row>
    <row r="546" spans="1:8" x14ac:dyDescent="0.25">
      <c r="A546" s="16">
        <v>3</v>
      </c>
      <c r="B546" s="141" t="s">
        <v>463</v>
      </c>
      <c r="C546" s="229">
        <v>2000</v>
      </c>
      <c r="D546" s="17">
        <f>E541-C546</f>
        <v>17</v>
      </c>
      <c r="E546" s="42" t="str">
        <f t="shared" si="28"/>
        <v>Kor alatti</v>
      </c>
    </row>
    <row r="547" spans="1:8" x14ac:dyDescent="0.25">
      <c r="A547" s="16">
        <v>4</v>
      </c>
      <c r="B547" s="141" t="s">
        <v>464</v>
      </c>
      <c r="C547" s="229">
        <v>2000</v>
      </c>
      <c r="D547" s="17">
        <f>E541-C547</f>
        <v>17</v>
      </c>
      <c r="E547" s="42" t="str">
        <f t="shared" si="28"/>
        <v>Kor alatti</v>
      </c>
    </row>
    <row r="548" spans="1:8" x14ac:dyDescent="0.25">
      <c r="A548" s="16">
        <v>5</v>
      </c>
      <c r="B548" s="141" t="s">
        <v>465</v>
      </c>
      <c r="C548" s="229">
        <v>1998</v>
      </c>
      <c r="D548" s="17">
        <f>E541-C548</f>
        <v>19</v>
      </c>
      <c r="E548" s="42" t="str">
        <f t="shared" si="28"/>
        <v>Kor alatti</v>
      </c>
    </row>
    <row r="549" spans="1:8" x14ac:dyDescent="0.25">
      <c r="A549" s="16">
        <v>6</v>
      </c>
      <c r="B549" s="141" t="s">
        <v>469</v>
      </c>
      <c r="C549" s="229">
        <v>2001</v>
      </c>
      <c r="D549" s="17">
        <f>E541-C549</f>
        <v>16</v>
      </c>
      <c r="E549" s="42" t="str">
        <f t="shared" si="28"/>
        <v>Kor alatti</v>
      </c>
    </row>
    <row r="550" spans="1:8" x14ac:dyDescent="0.25">
      <c r="A550" s="16">
        <v>7</v>
      </c>
      <c r="B550" s="141" t="s">
        <v>467</v>
      </c>
      <c r="C550" s="229">
        <v>1997</v>
      </c>
      <c r="D550" s="17">
        <f>E541-C550</f>
        <v>20</v>
      </c>
      <c r="E550" s="42" t="str">
        <f t="shared" si="28"/>
        <v>Kor alatti</v>
      </c>
    </row>
    <row r="551" spans="1:8" ht="13.8" thickBot="1" x14ac:dyDescent="0.3">
      <c r="A551" s="19">
        <v>8</v>
      </c>
      <c r="B551" s="141" t="s">
        <v>468</v>
      </c>
      <c r="C551" s="231">
        <v>1998</v>
      </c>
      <c r="D551" s="20">
        <f>E541-C551</f>
        <v>19</v>
      </c>
      <c r="E551" s="43" t="str">
        <f t="shared" si="28"/>
        <v>Kor alatti</v>
      </c>
    </row>
    <row r="552" spans="1:8" ht="13.8" thickTop="1" x14ac:dyDescent="0.25">
      <c r="A552" s="22" t="s">
        <v>9</v>
      </c>
      <c r="B552" s="141" t="s">
        <v>466</v>
      </c>
      <c r="C552" s="229">
        <v>1998</v>
      </c>
      <c r="D552" s="17">
        <f>E541-C552</f>
        <v>19</v>
      </c>
      <c r="E552" s="42" t="str">
        <f t="shared" si="28"/>
        <v>Kor alatti</v>
      </c>
    </row>
    <row r="553" spans="1:8" x14ac:dyDescent="0.25">
      <c r="A553" s="23" t="s">
        <v>10</v>
      </c>
      <c r="B553" s="44"/>
      <c r="C553" s="46"/>
      <c r="D553" s="17">
        <f>E541-C553</f>
        <v>2017</v>
      </c>
      <c r="E553" s="42">
        <f t="shared" si="28"/>
        <v>2017</v>
      </c>
      <c r="H553" s="44"/>
    </row>
    <row r="554" spans="1:8" x14ac:dyDescent="0.25">
      <c r="A554" s="24"/>
      <c r="B554" s="25"/>
      <c r="C554" s="25"/>
      <c r="D554" s="25"/>
      <c r="E554" s="26"/>
    </row>
    <row r="555" spans="1:8" ht="15.6" x14ac:dyDescent="0.3">
      <c r="A555" s="27"/>
      <c r="B555" s="28" t="s">
        <v>11</v>
      </c>
      <c r="C555" s="29">
        <f>IF(D541="A",0,IF(D541="B",SUM(D544:D551)))</f>
        <v>0</v>
      </c>
      <c r="D555" s="25"/>
      <c r="E555" s="26"/>
    </row>
    <row r="556" spans="1:8" ht="15.6" x14ac:dyDescent="0.3">
      <c r="A556" s="27"/>
      <c r="B556" s="28" t="s">
        <v>12</v>
      </c>
      <c r="C556" s="30">
        <v>500</v>
      </c>
      <c r="D556" s="31" t="s">
        <v>13</v>
      </c>
      <c r="E556" s="32">
        <f>IF(C555=0,0)</f>
        <v>0</v>
      </c>
    </row>
    <row r="557" spans="1:8" ht="15.6" x14ac:dyDescent="0.3">
      <c r="A557" s="33"/>
      <c r="B557" s="34"/>
      <c r="C557" s="35"/>
      <c r="D557" s="36"/>
      <c r="E557" s="37"/>
    </row>
    <row r="558" spans="1:8" x14ac:dyDescent="0.25">
      <c r="A558" s="38"/>
      <c r="B558" s="38"/>
      <c r="C558" s="38"/>
      <c r="D558" s="38"/>
      <c r="E558" s="38"/>
    </row>
    <row r="559" spans="1:8" ht="13.8" x14ac:dyDescent="0.25">
      <c r="A559" s="2" t="s">
        <v>0</v>
      </c>
      <c r="B559" s="51" t="s">
        <v>402</v>
      </c>
      <c r="C559" s="4" t="s">
        <v>134</v>
      </c>
      <c r="D559" s="5" t="s">
        <v>2</v>
      </c>
      <c r="E559" s="6">
        <f>E523</f>
        <v>2017</v>
      </c>
    </row>
    <row r="560" spans="1:8" ht="13.8" x14ac:dyDescent="0.25">
      <c r="A560" s="7" t="s">
        <v>63</v>
      </c>
      <c r="B560" s="8" t="s">
        <v>22</v>
      </c>
      <c r="C560" s="9" t="s">
        <v>14</v>
      </c>
      <c r="D560" s="10"/>
      <c r="E560" s="11"/>
    </row>
    <row r="561" spans="1:7" x14ac:dyDescent="0.25">
      <c r="A561" s="12" t="s">
        <v>4</v>
      </c>
      <c r="B561" s="13" t="s">
        <v>5</v>
      </c>
      <c r="C561" s="14" t="s">
        <v>6</v>
      </c>
      <c r="D561" s="14" t="s">
        <v>7</v>
      </c>
      <c r="E561" s="15" t="s">
        <v>8</v>
      </c>
    </row>
    <row r="562" spans="1:7" x14ac:dyDescent="0.25">
      <c r="A562" s="16">
        <v>1</v>
      </c>
      <c r="B562" s="141" t="s">
        <v>437</v>
      </c>
      <c r="C562" s="229">
        <v>1982</v>
      </c>
      <c r="D562" s="17">
        <f>E559-C562</f>
        <v>35</v>
      </c>
      <c r="E562" s="42">
        <f t="shared" ref="E562:E571" si="29">IF(D562&lt;=29,"Kor alatti",IF(D562&gt;=30,D562))</f>
        <v>35</v>
      </c>
    </row>
    <row r="563" spans="1:7" x14ac:dyDescent="0.25">
      <c r="A563" s="16">
        <v>2</v>
      </c>
      <c r="B563" s="141" t="s">
        <v>438</v>
      </c>
      <c r="C563" s="229">
        <v>1993</v>
      </c>
      <c r="D563" s="17">
        <f>E559-C563</f>
        <v>24</v>
      </c>
      <c r="E563" s="42" t="str">
        <f t="shared" si="29"/>
        <v>Kor alatti</v>
      </c>
    </row>
    <row r="564" spans="1:7" x14ac:dyDescent="0.25">
      <c r="A564" s="16">
        <v>3</v>
      </c>
      <c r="B564" s="141" t="s">
        <v>444</v>
      </c>
      <c r="C564" s="229">
        <v>1988</v>
      </c>
      <c r="D564" s="17">
        <f>E559-C564</f>
        <v>29</v>
      </c>
      <c r="E564" s="42" t="str">
        <f t="shared" si="29"/>
        <v>Kor alatti</v>
      </c>
    </row>
    <row r="565" spans="1:7" x14ac:dyDescent="0.25">
      <c r="A565" s="16">
        <v>4</v>
      </c>
      <c r="B565" s="141" t="s">
        <v>460</v>
      </c>
      <c r="C565" s="229">
        <v>1997</v>
      </c>
      <c r="D565" s="17">
        <f>E559-C565</f>
        <v>20</v>
      </c>
      <c r="E565" s="42" t="str">
        <f t="shared" si="29"/>
        <v>Kor alatti</v>
      </c>
      <c r="F565" s="44"/>
    </row>
    <row r="566" spans="1:7" x14ac:dyDescent="0.25">
      <c r="A566" s="16">
        <v>5</v>
      </c>
      <c r="B566" s="141" t="s">
        <v>440</v>
      </c>
      <c r="C566" s="229">
        <v>1979</v>
      </c>
      <c r="D566" s="17">
        <f>E559-C566</f>
        <v>38</v>
      </c>
      <c r="E566" s="42">
        <f t="shared" si="29"/>
        <v>38</v>
      </c>
    </row>
    <row r="567" spans="1:7" x14ac:dyDescent="0.25">
      <c r="A567" s="16">
        <v>6</v>
      </c>
      <c r="B567" s="141" t="s">
        <v>441</v>
      </c>
      <c r="C567" s="229">
        <v>1988</v>
      </c>
      <c r="D567" s="17">
        <f>E559-C567</f>
        <v>29</v>
      </c>
      <c r="E567" s="42" t="str">
        <f t="shared" si="29"/>
        <v>Kor alatti</v>
      </c>
    </row>
    <row r="568" spans="1:7" x14ac:dyDescent="0.25">
      <c r="A568" s="16">
        <v>7</v>
      </c>
      <c r="B568" s="230" t="s">
        <v>442</v>
      </c>
      <c r="C568" s="229">
        <v>1996</v>
      </c>
      <c r="D568" s="17">
        <f>E559-C568</f>
        <v>21</v>
      </c>
      <c r="E568" s="42" t="str">
        <f t="shared" si="29"/>
        <v>Kor alatti</v>
      </c>
    </row>
    <row r="569" spans="1:7" ht="13.8" thickBot="1" x14ac:dyDescent="0.3">
      <c r="A569" s="19">
        <v>8</v>
      </c>
      <c r="B569" s="141" t="s">
        <v>443</v>
      </c>
      <c r="C569" s="231">
        <v>1989</v>
      </c>
      <c r="D569" s="20">
        <f>E559-C569</f>
        <v>28</v>
      </c>
      <c r="E569" s="43" t="str">
        <f t="shared" si="29"/>
        <v>Kor alatti</v>
      </c>
      <c r="F569" s="141"/>
      <c r="G569" s="229"/>
    </row>
    <row r="570" spans="1:7" ht="13.8" thickTop="1" x14ac:dyDescent="0.25">
      <c r="A570" s="22" t="s">
        <v>9</v>
      </c>
      <c r="B570" s="141" t="s">
        <v>439</v>
      </c>
      <c r="C570" s="229">
        <v>1984</v>
      </c>
      <c r="D570" s="17">
        <f>E559-C570</f>
        <v>33</v>
      </c>
      <c r="E570" s="42">
        <f t="shared" si="29"/>
        <v>33</v>
      </c>
    </row>
    <row r="571" spans="1:7" x14ac:dyDescent="0.25">
      <c r="A571" s="23" t="s">
        <v>10</v>
      </c>
      <c r="B571" s="141" t="s">
        <v>445</v>
      </c>
      <c r="C571" s="229">
        <v>1954</v>
      </c>
      <c r="D571" s="17">
        <f>E559-C571</f>
        <v>63</v>
      </c>
      <c r="E571" s="42">
        <f t="shared" si="29"/>
        <v>63</v>
      </c>
    </row>
    <row r="572" spans="1:7" x14ac:dyDescent="0.25">
      <c r="A572" s="24"/>
      <c r="B572" s="25"/>
      <c r="C572" s="25"/>
      <c r="D572" s="25"/>
      <c r="E572" s="26"/>
    </row>
    <row r="573" spans="1:7" ht="15.6" x14ac:dyDescent="0.3">
      <c r="A573" s="27"/>
      <c r="B573" s="28" t="s">
        <v>11</v>
      </c>
      <c r="C573" s="29">
        <f>IF(D559="A",0,IF(D559="B",SUM(D562:D569)))</f>
        <v>0</v>
      </c>
      <c r="D573" s="25"/>
      <c r="E573" s="26"/>
    </row>
    <row r="574" spans="1:7" ht="15.6" x14ac:dyDescent="0.3">
      <c r="A574" s="27"/>
      <c r="B574" s="28" t="s">
        <v>12</v>
      </c>
      <c r="C574" s="30">
        <v>500</v>
      </c>
      <c r="D574" s="31" t="s">
        <v>13</v>
      </c>
      <c r="E574" s="32">
        <f>IF(C573=0,0)</f>
        <v>0</v>
      </c>
    </row>
    <row r="575" spans="1:7" ht="15.6" x14ac:dyDescent="0.3">
      <c r="A575" s="33"/>
      <c r="B575" s="34"/>
      <c r="C575" s="35"/>
      <c r="D575" s="36"/>
      <c r="E575" s="37"/>
    </row>
    <row r="576" spans="1:7" x14ac:dyDescent="0.25">
      <c r="A576" s="38"/>
      <c r="B576" s="38"/>
      <c r="C576" s="38"/>
      <c r="D576" s="38"/>
      <c r="E576" s="38"/>
    </row>
    <row r="577" spans="1:7" ht="13.8" x14ac:dyDescent="0.25">
      <c r="A577" s="2" t="s">
        <v>0</v>
      </c>
      <c r="B577" s="51"/>
      <c r="C577" s="4" t="s">
        <v>134</v>
      </c>
      <c r="D577" s="5" t="s">
        <v>2</v>
      </c>
      <c r="E577" s="6">
        <f>E523</f>
        <v>2017</v>
      </c>
    </row>
    <row r="578" spans="1:7" ht="13.8" x14ac:dyDescent="0.25">
      <c r="A578" s="7" t="s">
        <v>64</v>
      </c>
      <c r="B578" s="8" t="s">
        <v>124</v>
      </c>
      <c r="C578" s="9" t="s">
        <v>14</v>
      </c>
      <c r="D578" s="10"/>
      <c r="E578" s="11"/>
    </row>
    <row r="579" spans="1:7" x14ac:dyDescent="0.25">
      <c r="A579" s="12" t="s">
        <v>4</v>
      </c>
      <c r="B579" s="13" t="s">
        <v>5</v>
      </c>
      <c r="C579" s="14" t="s">
        <v>6</v>
      </c>
      <c r="D579" s="14" t="s">
        <v>7</v>
      </c>
      <c r="E579" s="15" t="s">
        <v>8</v>
      </c>
    </row>
    <row r="580" spans="1:7" x14ac:dyDescent="0.25">
      <c r="A580" s="16">
        <v>1</v>
      </c>
      <c r="B580" s="44"/>
      <c r="C580" s="46"/>
      <c r="D580" s="17">
        <f>E577-C580</f>
        <v>2017</v>
      </c>
      <c r="E580" s="42">
        <f t="shared" ref="E580:E589" si="30">IF(D580&lt;=29,"Kor alatti",IF(D580&gt;=30,D580))</f>
        <v>2017</v>
      </c>
    </row>
    <row r="581" spans="1:7" x14ac:dyDescent="0.25">
      <c r="A581" s="16">
        <v>2</v>
      </c>
      <c r="B581" s="44"/>
      <c r="C581" s="46"/>
      <c r="D581" s="17">
        <f>E577-C581</f>
        <v>2017</v>
      </c>
      <c r="E581" s="42">
        <f t="shared" si="30"/>
        <v>2017</v>
      </c>
    </row>
    <row r="582" spans="1:7" x14ac:dyDescent="0.25">
      <c r="A582" s="16">
        <v>3</v>
      </c>
      <c r="B582" s="44"/>
      <c r="C582" s="46"/>
      <c r="D582" s="17">
        <f>E577-C582</f>
        <v>2017</v>
      </c>
      <c r="E582" s="42">
        <f t="shared" si="30"/>
        <v>2017</v>
      </c>
    </row>
    <row r="583" spans="1:7" x14ac:dyDescent="0.25">
      <c r="A583" s="16">
        <v>4</v>
      </c>
      <c r="B583" s="44"/>
      <c r="C583" s="46"/>
      <c r="D583" s="17">
        <f>E577-C583</f>
        <v>2017</v>
      </c>
      <c r="E583" s="42">
        <f t="shared" si="30"/>
        <v>2017</v>
      </c>
    </row>
    <row r="584" spans="1:7" x14ac:dyDescent="0.25">
      <c r="A584" s="16">
        <v>5</v>
      </c>
      <c r="B584" s="44"/>
      <c r="C584" s="46"/>
      <c r="D584" s="17">
        <f>E577-C584</f>
        <v>2017</v>
      </c>
      <c r="E584" s="42">
        <f t="shared" si="30"/>
        <v>2017</v>
      </c>
    </row>
    <row r="585" spans="1:7" x14ac:dyDescent="0.25">
      <c r="A585" s="16">
        <v>6</v>
      </c>
      <c r="B585" s="44"/>
      <c r="C585" s="46"/>
      <c r="D585" s="17">
        <f>E577-C585</f>
        <v>2017</v>
      </c>
      <c r="E585" s="42">
        <f t="shared" si="30"/>
        <v>2017</v>
      </c>
      <c r="G585" s="44"/>
    </row>
    <row r="586" spans="1:7" x14ac:dyDescent="0.25">
      <c r="A586" s="16">
        <v>7</v>
      </c>
      <c r="B586" s="44"/>
      <c r="C586" s="46"/>
      <c r="D586" s="17">
        <f>E577-C586</f>
        <v>2017</v>
      </c>
      <c r="E586" s="42">
        <f t="shared" si="30"/>
        <v>2017</v>
      </c>
    </row>
    <row r="587" spans="1:7" ht="13.8" thickBot="1" x14ac:dyDescent="0.3">
      <c r="A587" s="19">
        <v>8</v>
      </c>
      <c r="B587" s="44"/>
      <c r="C587" s="47"/>
      <c r="D587" s="20">
        <f>E577-C587</f>
        <v>2017</v>
      </c>
      <c r="E587" s="43">
        <f t="shared" si="30"/>
        <v>2017</v>
      </c>
    </row>
    <row r="588" spans="1:7" ht="13.8" thickTop="1" x14ac:dyDescent="0.25">
      <c r="A588" s="22" t="s">
        <v>9</v>
      </c>
      <c r="B588" s="110"/>
      <c r="C588" s="46"/>
      <c r="D588" s="17">
        <f>E577-C588</f>
        <v>2017</v>
      </c>
      <c r="E588" s="42">
        <f t="shared" si="30"/>
        <v>2017</v>
      </c>
    </row>
    <row r="589" spans="1:7" x14ac:dyDescent="0.25">
      <c r="A589" s="23" t="s">
        <v>10</v>
      </c>
      <c r="B589" s="110"/>
      <c r="C589" s="46"/>
      <c r="D589" s="17">
        <f>E577-C589</f>
        <v>2017</v>
      </c>
      <c r="E589" s="42">
        <f t="shared" si="30"/>
        <v>2017</v>
      </c>
    </row>
    <row r="590" spans="1:7" x14ac:dyDescent="0.25">
      <c r="A590" s="24"/>
      <c r="B590" s="25"/>
      <c r="C590" s="25"/>
      <c r="D590" s="25"/>
      <c r="E590" s="26"/>
    </row>
    <row r="591" spans="1:7" ht="15.6" x14ac:dyDescent="0.3">
      <c r="A591" s="27"/>
      <c r="B591" s="28" t="s">
        <v>11</v>
      </c>
      <c r="C591" s="29">
        <f>IF(D577="A",0,IF(D577="B",SUM(D580:D587)))</f>
        <v>0</v>
      </c>
      <c r="D591" s="25"/>
      <c r="E591" s="26"/>
    </row>
    <row r="592" spans="1:7" ht="15.6" x14ac:dyDescent="0.3">
      <c r="A592" s="27"/>
      <c r="B592" s="28" t="s">
        <v>12</v>
      </c>
      <c r="C592" s="30">
        <v>500</v>
      </c>
      <c r="D592" s="31" t="s">
        <v>13</v>
      </c>
      <c r="E592" s="32">
        <f>IF(C591=0,0)</f>
        <v>0</v>
      </c>
    </row>
    <row r="593" spans="1:5" ht="15.6" x14ac:dyDescent="0.3">
      <c r="A593" s="33"/>
      <c r="B593" s="34"/>
      <c r="C593" s="35"/>
      <c r="D593" s="36"/>
      <c r="E593" s="37"/>
    </row>
    <row r="594" spans="1:5" x14ac:dyDescent="0.25">
      <c r="A594" s="38"/>
      <c r="B594" s="38"/>
      <c r="C594" s="38"/>
      <c r="D594" s="38"/>
      <c r="E594" s="38"/>
    </row>
    <row r="595" spans="1:5" ht="13.8" x14ac:dyDescent="0.25">
      <c r="A595" s="2" t="s">
        <v>0</v>
      </c>
      <c r="B595" s="51"/>
      <c r="C595" s="4" t="s">
        <v>134</v>
      </c>
      <c r="D595" s="5" t="s">
        <v>2</v>
      </c>
      <c r="E595" s="6">
        <f>E577</f>
        <v>2017</v>
      </c>
    </row>
    <row r="596" spans="1:5" ht="13.8" x14ac:dyDescent="0.25">
      <c r="A596" s="7" t="s">
        <v>65</v>
      </c>
      <c r="B596" s="8" t="s">
        <v>124</v>
      </c>
      <c r="C596" s="9" t="s">
        <v>14</v>
      </c>
      <c r="D596" s="10"/>
      <c r="E596" s="11"/>
    </row>
    <row r="597" spans="1:5" x14ac:dyDescent="0.25">
      <c r="A597" s="12" t="s">
        <v>4</v>
      </c>
      <c r="B597" s="13" t="s">
        <v>5</v>
      </c>
      <c r="C597" s="14" t="s">
        <v>6</v>
      </c>
      <c r="D597" s="14" t="s">
        <v>7</v>
      </c>
      <c r="E597" s="15" t="s">
        <v>8</v>
      </c>
    </row>
    <row r="598" spans="1:5" x14ac:dyDescent="0.25">
      <c r="A598" s="16">
        <v>1</v>
      </c>
      <c r="B598" s="40"/>
      <c r="C598" s="46"/>
      <c r="D598" s="17">
        <f>E595-C598</f>
        <v>2017</v>
      </c>
      <c r="E598" s="42">
        <f t="shared" ref="E598:E607" si="31">IF(D598&lt;=29,"Kor alatti",IF(D598&gt;=30,D598))</f>
        <v>2017</v>
      </c>
    </row>
    <row r="599" spans="1:5" x14ac:dyDescent="0.25">
      <c r="A599" s="16">
        <v>2</v>
      </c>
      <c r="B599" s="40"/>
      <c r="C599" s="46"/>
      <c r="D599" s="17">
        <f>E595-C599</f>
        <v>2017</v>
      </c>
      <c r="E599" s="42">
        <f t="shared" si="31"/>
        <v>2017</v>
      </c>
    </row>
    <row r="600" spans="1:5" x14ac:dyDescent="0.25">
      <c r="A600" s="16">
        <v>3</v>
      </c>
      <c r="B600" s="40"/>
      <c r="C600" s="46"/>
      <c r="D600" s="17">
        <f>E595-C600</f>
        <v>2017</v>
      </c>
      <c r="E600" s="42">
        <f t="shared" si="31"/>
        <v>2017</v>
      </c>
    </row>
    <row r="601" spans="1:5" x14ac:dyDescent="0.25">
      <c r="A601" s="16">
        <v>4</v>
      </c>
      <c r="B601" s="40"/>
      <c r="C601" s="46"/>
      <c r="D601" s="17">
        <f>E595-C601</f>
        <v>2017</v>
      </c>
      <c r="E601" s="42">
        <f t="shared" si="31"/>
        <v>2017</v>
      </c>
    </row>
    <row r="602" spans="1:5" x14ac:dyDescent="0.25">
      <c r="A602" s="16">
        <v>5</v>
      </c>
      <c r="B602" s="40"/>
      <c r="C602" s="46"/>
      <c r="D602" s="17">
        <f>E595-C602</f>
        <v>2017</v>
      </c>
      <c r="E602" s="42">
        <v>2003</v>
      </c>
    </row>
    <row r="603" spans="1:5" x14ac:dyDescent="0.25">
      <c r="A603" s="16">
        <v>6</v>
      </c>
      <c r="B603" s="40"/>
      <c r="C603" s="46"/>
      <c r="D603" s="17">
        <f>E595-C603</f>
        <v>2017</v>
      </c>
      <c r="E603" s="42">
        <f t="shared" si="31"/>
        <v>2017</v>
      </c>
    </row>
    <row r="604" spans="1:5" x14ac:dyDescent="0.25">
      <c r="A604" s="16">
        <v>7</v>
      </c>
      <c r="B604" s="40"/>
      <c r="C604" s="46"/>
      <c r="D604" s="17">
        <f>E595-C604</f>
        <v>2017</v>
      </c>
      <c r="E604" s="42">
        <f t="shared" si="31"/>
        <v>2017</v>
      </c>
    </row>
    <row r="605" spans="1:5" ht="13.8" thickBot="1" x14ac:dyDescent="0.3">
      <c r="A605" s="19">
        <v>8</v>
      </c>
      <c r="B605" s="40"/>
      <c r="C605" s="47"/>
      <c r="D605" s="20">
        <f>E595-C605</f>
        <v>2017</v>
      </c>
      <c r="E605" s="43">
        <f t="shared" si="31"/>
        <v>2017</v>
      </c>
    </row>
    <row r="606" spans="1:5" ht="13.8" thickTop="1" x14ac:dyDescent="0.25">
      <c r="A606" s="22" t="s">
        <v>9</v>
      </c>
      <c r="B606" s="40"/>
      <c r="C606" s="46"/>
      <c r="D606" s="17">
        <f>E595-C606</f>
        <v>2017</v>
      </c>
      <c r="E606" s="42">
        <f t="shared" si="31"/>
        <v>2017</v>
      </c>
    </row>
    <row r="607" spans="1:5" x14ac:dyDescent="0.25">
      <c r="A607" s="23" t="s">
        <v>10</v>
      </c>
      <c r="B607" s="40"/>
      <c r="C607" s="46"/>
      <c r="D607" s="17">
        <f>E595-C607</f>
        <v>2017</v>
      </c>
      <c r="E607" s="42">
        <f t="shared" si="31"/>
        <v>2017</v>
      </c>
    </row>
    <row r="608" spans="1:5" x14ac:dyDescent="0.25">
      <c r="A608" s="24"/>
      <c r="B608" s="25"/>
      <c r="C608" s="25"/>
      <c r="D608" s="25"/>
      <c r="E608" s="26"/>
    </row>
    <row r="609" spans="1:5" ht="15.6" x14ac:dyDescent="0.3">
      <c r="A609" s="27"/>
      <c r="B609" s="28" t="s">
        <v>11</v>
      </c>
      <c r="C609" s="29">
        <f>IF(D595="A",0,IF(D595="B",SUM(D598:D605)))</f>
        <v>0</v>
      </c>
      <c r="D609" s="25"/>
      <c r="E609" s="26"/>
    </row>
    <row r="610" spans="1:5" ht="15.6" x14ac:dyDescent="0.3">
      <c r="A610" s="27"/>
      <c r="B610" s="28" t="s">
        <v>12</v>
      </c>
      <c r="C610" s="30">
        <v>527</v>
      </c>
      <c r="D610" s="31" t="s">
        <v>13</v>
      </c>
      <c r="E610" s="32">
        <f>IF(C609=0,0)</f>
        <v>0</v>
      </c>
    </row>
    <row r="611" spans="1:5" ht="15.6" x14ac:dyDescent="0.3">
      <c r="A611" s="33"/>
      <c r="B611" s="34"/>
      <c r="C611" s="35"/>
      <c r="D611" s="36"/>
      <c r="E611" s="37"/>
    </row>
    <row r="612" spans="1:5" x14ac:dyDescent="0.25">
      <c r="A612" s="38"/>
      <c r="B612" s="38"/>
      <c r="C612" s="38"/>
      <c r="D612" s="38"/>
      <c r="E612" s="38"/>
    </row>
    <row r="613" spans="1:5" ht="13.8" x14ac:dyDescent="0.25">
      <c r="A613" s="2" t="s">
        <v>0</v>
      </c>
      <c r="B613" s="51"/>
      <c r="C613" s="4" t="s">
        <v>134</v>
      </c>
      <c r="D613" s="5" t="s">
        <v>2</v>
      </c>
      <c r="E613" s="6">
        <f>E595</f>
        <v>2017</v>
      </c>
    </row>
    <row r="614" spans="1:5" ht="13.8" x14ac:dyDescent="0.25">
      <c r="A614" s="7" t="s">
        <v>66</v>
      </c>
      <c r="B614" s="8" t="s">
        <v>124</v>
      </c>
      <c r="C614" s="9" t="s">
        <v>14</v>
      </c>
      <c r="D614" s="10"/>
      <c r="E614" s="11"/>
    </row>
    <row r="615" spans="1:5" x14ac:dyDescent="0.25">
      <c r="A615" s="12" t="s">
        <v>4</v>
      </c>
      <c r="B615" s="14" t="s">
        <v>5</v>
      </c>
      <c r="C615" s="14" t="s">
        <v>6</v>
      </c>
      <c r="D615" s="14" t="s">
        <v>7</v>
      </c>
      <c r="E615" s="15" t="s">
        <v>8</v>
      </c>
    </row>
    <row r="616" spans="1:5" x14ac:dyDescent="0.25">
      <c r="A616" s="16">
        <v>1</v>
      </c>
      <c r="B616" s="40"/>
      <c r="C616" s="46"/>
      <c r="D616" s="17">
        <f>E613-C616</f>
        <v>2017</v>
      </c>
      <c r="E616" s="42">
        <f t="shared" ref="E616:E625" si="32">IF(D616&lt;=29,"Kor alatti",IF(D616&gt;=30,D616))</f>
        <v>2017</v>
      </c>
    </row>
    <row r="617" spans="1:5" x14ac:dyDescent="0.25">
      <c r="A617" s="16">
        <v>2</v>
      </c>
      <c r="B617" s="40"/>
      <c r="C617" s="46"/>
      <c r="D617" s="17">
        <f>E613-C617</f>
        <v>2017</v>
      </c>
      <c r="E617" s="42">
        <f t="shared" si="32"/>
        <v>2017</v>
      </c>
    </row>
    <row r="618" spans="1:5" x14ac:dyDescent="0.25">
      <c r="A618" s="16">
        <v>3</v>
      </c>
      <c r="B618" s="40"/>
      <c r="C618" s="46"/>
      <c r="D618" s="17">
        <f>E613-C618</f>
        <v>2017</v>
      </c>
      <c r="E618" s="42">
        <f t="shared" si="32"/>
        <v>2017</v>
      </c>
    </row>
    <row r="619" spans="1:5" x14ac:dyDescent="0.25">
      <c r="A619" s="16">
        <v>4</v>
      </c>
      <c r="B619" s="40"/>
      <c r="C619" s="46"/>
      <c r="D619" s="17">
        <f>E613-C619</f>
        <v>2017</v>
      </c>
      <c r="E619" s="42">
        <f t="shared" si="32"/>
        <v>2017</v>
      </c>
    </row>
    <row r="620" spans="1:5" x14ac:dyDescent="0.25">
      <c r="A620" s="16">
        <v>5</v>
      </c>
      <c r="B620" s="40"/>
      <c r="C620" s="46"/>
      <c r="D620" s="17">
        <f>E613-C620</f>
        <v>2017</v>
      </c>
      <c r="E620" s="42">
        <f t="shared" si="32"/>
        <v>2017</v>
      </c>
    </row>
    <row r="621" spans="1:5" x14ac:dyDescent="0.25">
      <c r="A621" s="16">
        <v>6</v>
      </c>
      <c r="B621" s="40"/>
      <c r="C621" s="46"/>
      <c r="D621" s="17">
        <f>E613-C621</f>
        <v>2017</v>
      </c>
      <c r="E621" s="42">
        <f t="shared" si="32"/>
        <v>2017</v>
      </c>
    </row>
    <row r="622" spans="1:5" x14ac:dyDescent="0.25">
      <c r="A622" s="16">
        <v>7</v>
      </c>
      <c r="B622" s="40"/>
      <c r="C622" s="46"/>
      <c r="D622" s="17">
        <f>E613-C622</f>
        <v>2017</v>
      </c>
      <c r="E622" s="42">
        <f t="shared" si="32"/>
        <v>2017</v>
      </c>
    </row>
    <row r="623" spans="1:5" ht="13.8" thickBot="1" x14ac:dyDescent="0.3">
      <c r="A623" s="19">
        <v>8</v>
      </c>
      <c r="B623" s="40"/>
      <c r="C623" s="68"/>
      <c r="D623" s="20">
        <f>E613-C623</f>
        <v>2017</v>
      </c>
      <c r="E623" s="43">
        <f t="shared" si="32"/>
        <v>2017</v>
      </c>
    </row>
    <row r="624" spans="1:5" ht="13.8" thickTop="1" x14ac:dyDescent="0.25">
      <c r="A624" s="22" t="s">
        <v>9</v>
      </c>
      <c r="B624" s="40"/>
      <c r="C624" s="46"/>
      <c r="D624" s="17">
        <f>E613-C624</f>
        <v>2017</v>
      </c>
      <c r="E624" s="42">
        <f t="shared" si="32"/>
        <v>2017</v>
      </c>
    </row>
    <row r="625" spans="1:5" x14ac:dyDescent="0.25">
      <c r="A625" s="23" t="s">
        <v>10</v>
      </c>
      <c r="B625" s="40"/>
      <c r="C625" s="46"/>
      <c r="D625" s="17">
        <f>E613-C625</f>
        <v>2017</v>
      </c>
      <c r="E625" s="42">
        <f t="shared" si="32"/>
        <v>2017</v>
      </c>
    </row>
    <row r="626" spans="1:5" x14ac:dyDescent="0.25">
      <c r="A626" s="24"/>
      <c r="B626" s="25"/>
      <c r="C626" s="25"/>
      <c r="D626" s="25"/>
      <c r="E626" s="26"/>
    </row>
    <row r="627" spans="1:5" ht="15.6" x14ac:dyDescent="0.3">
      <c r="A627" s="27"/>
      <c r="B627" s="28" t="s">
        <v>11</v>
      </c>
      <c r="C627" s="29">
        <f>IF(D613="A",0,IF(D613="B",SUM(D616:D623)))</f>
        <v>0</v>
      </c>
      <c r="D627" s="25"/>
      <c r="E627" s="26"/>
    </row>
    <row r="628" spans="1:5" ht="15.6" x14ac:dyDescent="0.3">
      <c r="A628" s="27"/>
      <c r="B628" s="28" t="s">
        <v>12</v>
      </c>
      <c r="C628" s="30">
        <v>527</v>
      </c>
      <c r="D628" s="31" t="s">
        <v>13</v>
      </c>
      <c r="E628" s="32">
        <f>IF(C627=0,0)</f>
        <v>0</v>
      </c>
    </row>
    <row r="629" spans="1:5" ht="15.6" x14ac:dyDescent="0.3">
      <c r="A629" s="33"/>
      <c r="B629" s="34"/>
      <c r="C629" s="35"/>
      <c r="D629" s="36"/>
      <c r="E629" s="37"/>
    </row>
    <row r="630" spans="1:5" x14ac:dyDescent="0.25">
      <c r="A630" s="38"/>
      <c r="B630" s="38"/>
      <c r="C630" s="38"/>
      <c r="D630" s="38"/>
      <c r="E630" s="38"/>
    </row>
    <row r="631" spans="1:5" ht="13.8" x14ac:dyDescent="0.25">
      <c r="A631" s="2" t="s">
        <v>0</v>
      </c>
      <c r="B631" s="51"/>
      <c r="C631" s="4" t="s">
        <v>134</v>
      </c>
      <c r="D631" s="5" t="s">
        <v>2</v>
      </c>
      <c r="E631" s="6">
        <f>E613</f>
        <v>2017</v>
      </c>
    </row>
    <row r="632" spans="1:5" ht="13.8" x14ac:dyDescent="0.25">
      <c r="A632" s="7">
        <v>44</v>
      </c>
      <c r="B632" s="8" t="s">
        <v>124</v>
      </c>
      <c r="C632" s="9" t="s">
        <v>14</v>
      </c>
      <c r="D632" s="10"/>
      <c r="E632" s="11"/>
    </row>
    <row r="633" spans="1:5" x14ac:dyDescent="0.25">
      <c r="A633" s="12" t="s">
        <v>4</v>
      </c>
      <c r="B633" s="14" t="s">
        <v>5</v>
      </c>
      <c r="C633" s="14" t="s">
        <v>6</v>
      </c>
      <c r="D633" s="14" t="s">
        <v>7</v>
      </c>
      <c r="E633" s="15" t="s">
        <v>8</v>
      </c>
    </row>
    <row r="634" spans="1:5" x14ac:dyDescent="0.25">
      <c r="A634" s="16">
        <v>1</v>
      </c>
      <c r="B634" s="53"/>
      <c r="C634" s="54"/>
      <c r="D634" s="17">
        <f>E631-C634</f>
        <v>2017</v>
      </c>
      <c r="E634" s="42">
        <f t="shared" ref="E634:E643" si="33">IF(D634&lt;=29,"Kor alatti",IF(D634&gt;=30,D634))</f>
        <v>2017</v>
      </c>
    </row>
    <row r="635" spans="1:5" x14ac:dyDescent="0.25">
      <c r="A635" s="16">
        <v>2</v>
      </c>
      <c r="B635" s="53"/>
      <c r="C635" s="54"/>
      <c r="D635" s="17">
        <f>E631-C635</f>
        <v>2017</v>
      </c>
      <c r="E635" s="42">
        <f t="shared" si="33"/>
        <v>2017</v>
      </c>
    </row>
    <row r="636" spans="1:5" x14ac:dyDescent="0.25">
      <c r="A636" s="16">
        <v>3</v>
      </c>
      <c r="B636" s="53"/>
      <c r="C636" s="54"/>
      <c r="D636" s="17">
        <f>E631-C636</f>
        <v>2017</v>
      </c>
      <c r="E636" s="42">
        <f t="shared" si="33"/>
        <v>2017</v>
      </c>
    </row>
    <row r="637" spans="1:5" x14ac:dyDescent="0.25">
      <c r="A637" s="16">
        <v>4</v>
      </c>
      <c r="B637" s="53"/>
      <c r="C637" s="54"/>
      <c r="D637" s="17">
        <f>E631-C637</f>
        <v>2017</v>
      </c>
      <c r="E637" s="42">
        <f t="shared" si="33"/>
        <v>2017</v>
      </c>
    </row>
    <row r="638" spans="1:5" x14ac:dyDescent="0.25">
      <c r="A638" s="16">
        <v>5</v>
      </c>
      <c r="B638" s="53"/>
      <c r="C638" s="54"/>
      <c r="D638" s="17">
        <f>E631-C638</f>
        <v>2017</v>
      </c>
      <c r="E638" s="42">
        <v>2003</v>
      </c>
    </row>
    <row r="639" spans="1:5" x14ac:dyDescent="0.25">
      <c r="A639" s="16">
        <v>6</v>
      </c>
      <c r="B639" s="53"/>
      <c r="C639" s="54"/>
      <c r="D639" s="17">
        <f>E631-C639</f>
        <v>2017</v>
      </c>
      <c r="E639" s="42">
        <f t="shared" si="33"/>
        <v>2017</v>
      </c>
    </row>
    <row r="640" spans="1:5" x14ac:dyDescent="0.25">
      <c r="A640" s="16">
        <v>7</v>
      </c>
      <c r="B640" s="53"/>
      <c r="C640" s="54"/>
      <c r="D640" s="17">
        <f>E631-C640</f>
        <v>2017</v>
      </c>
      <c r="E640" s="42">
        <f t="shared" si="33"/>
        <v>2017</v>
      </c>
    </row>
    <row r="641" spans="1:5" ht="13.8" thickBot="1" x14ac:dyDescent="0.3">
      <c r="A641" s="19">
        <v>8</v>
      </c>
      <c r="B641" s="55"/>
      <c r="C641" s="56"/>
      <c r="D641" s="20">
        <f>E631-C641</f>
        <v>2017</v>
      </c>
      <c r="E641" s="43">
        <f t="shared" si="33"/>
        <v>2017</v>
      </c>
    </row>
    <row r="642" spans="1:5" ht="13.8" thickTop="1" x14ac:dyDescent="0.25">
      <c r="A642" s="22" t="s">
        <v>9</v>
      </c>
      <c r="B642" s="53"/>
      <c r="C642" s="54"/>
      <c r="D642" s="17">
        <f>E631-C642</f>
        <v>2017</v>
      </c>
      <c r="E642" s="42">
        <f t="shared" si="33"/>
        <v>2017</v>
      </c>
    </row>
    <row r="643" spans="1:5" x14ac:dyDescent="0.25">
      <c r="A643" s="23" t="s">
        <v>10</v>
      </c>
      <c r="B643" s="53"/>
      <c r="C643" s="54"/>
      <c r="D643" s="17">
        <f>E631-C643</f>
        <v>2017</v>
      </c>
      <c r="E643" s="42">
        <f t="shared" si="33"/>
        <v>2017</v>
      </c>
    </row>
    <row r="644" spans="1:5" x14ac:dyDescent="0.25">
      <c r="A644" s="24"/>
      <c r="B644" s="25"/>
      <c r="C644" s="25"/>
      <c r="D644" s="25"/>
      <c r="E644" s="26"/>
    </row>
    <row r="645" spans="1:5" ht="15.6" x14ac:dyDescent="0.3">
      <c r="A645" s="27"/>
      <c r="B645" s="28" t="s">
        <v>11</v>
      </c>
      <c r="C645" s="29">
        <f>IF(D631="A",0,IF(D631="B",SUM(D634:D641)))</f>
        <v>0</v>
      </c>
      <c r="D645" s="25"/>
      <c r="E645" s="26"/>
    </row>
    <row r="646" spans="1:5" ht="15.6" x14ac:dyDescent="0.3">
      <c r="A646" s="27"/>
      <c r="B646" s="28" t="s">
        <v>12</v>
      </c>
      <c r="C646" s="30">
        <v>527</v>
      </c>
      <c r="D646" s="31" t="s">
        <v>13</v>
      </c>
      <c r="E646" s="32">
        <f>IF(C645=0,0)</f>
        <v>0</v>
      </c>
    </row>
    <row r="647" spans="1:5" ht="15.6" x14ac:dyDescent="0.3">
      <c r="A647" s="33"/>
      <c r="B647" s="34"/>
      <c r="C647" s="35"/>
      <c r="D647" s="36"/>
      <c r="E647" s="37"/>
    </row>
    <row r="648" spans="1:5" x14ac:dyDescent="0.25">
      <c r="A648" s="38"/>
      <c r="B648" s="38"/>
      <c r="C648" s="38"/>
      <c r="D648" s="38"/>
      <c r="E648" s="38"/>
    </row>
    <row r="649" spans="1:5" ht="13.8" x14ac:dyDescent="0.25">
      <c r="A649" s="2" t="s">
        <v>0</v>
      </c>
      <c r="B649" s="51"/>
      <c r="C649" s="4" t="s">
        <v>134</v>
      </c>
      <c r="D649" s="5" t="s">
        <v>2</v>
      </c>
      <c r="E649" s="6">
        <f>E631</f>
        <v>2017</v>
      </c>
    </row>
    <row r="650" spans="1:5" ht="13.8" x14ac:dyDescent="0.25">
      <c r="A650" s="7">
        <v>45</v>
      </c>
      <c r="B650" s="8" t="s">
        <v>124</v>
      </c>
      <c r="C650" s="9" t="s">
        <v>14</v>
      </c>
      <c r="D650" s="10"/>
      <c r="E650" s="11"/>
    </row>
    <row r="651" spans="1:5" x14ac:dyDescent="0.25">
      <c r="A651" s="12" t="s">
        <v>4</v>
      </c>
      <c r="B651" s="14" t="s">
        <v>5</v>
      </c>
      <c r="C651" s="14" t="s">
        <v>6</v>
      </c>
      <c r="D651" s="14" t="s">
        <v>7</v>
      </c>
      <c r="E651" s="15" t="s">
        <v>8</v>
      </c>
    </row>
    <row r="652" spans="1:5" x14ac:dyDescent="0.25">
      <c r="A652" s="16">
        <v>1</v>
      </c>
      <c r="B652" s="53"/>
      <c r="C652" s="54"/>
      <c r="D652" s="17">
        <f>E649-C652</f>
        <v>2017</v>
      </c>
      <c r="E652" s="42">
        <f t="shared" ref="E652:E661" si="34">IF(D652&lt;=29,"Kor alatti",IF(D652&gt;=30,D652))</f>
        <v>2017</v>
      </c>
    </row>
    <row r="653" spans="1:5" x14ac:dyDescent="0.25">
      <c r="A653" s="16">
        <v>2</v>
      </c>
      <c r="B653" s="53"/>
      <c r="C653" s="54"/>
      <c r="D653" s="17">
        <f>E649-C653</f>
        <v>2017</v>
      </c>
      <c r="E653" s="42">
        <f t="shared" si="34"/>
        <v>2017</v>
      </c>
    </row>
    <row r="654" spans="1:5" x14ac:dyDescent="0.25">
      <c r="A654" s="16">
        <v>3</v>
      </c>
      <c r="B654" s="53"/>
      <c r="C654" s="54"/>
      <c r="D654" s="17">
        <f>E649-C654</f>
        <v>2017</v>
      </c>
      <c r="E654" s="42">
        <f t="shared" si="34"/>
        <v>2017</v>
      </c>
    </row>
    <row r="655" spans="1:5" x14ac:dyDescent="0.25">
      <c r="A655" s="16">
        <v>4</v>
      </c>
      <c r="B655" s="53"/>
      <c r="C655" s="54"/>
      <c r="D655" s="17">
        <f>E649-C655</f>
        <v>2017</v>
      </c>
      <c r="E655" s="42">
        <f t="shared" si="34"/>
        <v>2017</v>
      </c>
    </row>
    <row r="656" spans="1:5" x14ac:dyDescent="0.25">
      <c r="A656" s="16">
        <v>5</v>
      </c>
      <c r="B656" s="53"/>
      <c r="C656" s="54"/>
      <c r="D656" s="17">
        <f>E649-C656</f>
        <v>2017</v>
      </c>
      <c r="E656" s="42">
        <v>2003</v>
      </c>
    </row>
    <row r="657" spans="1:5" x14ac:dyDescent="0.25">
      <c r="A657" s="16">
        <v>6</v>
      </c>
      <c r="B657" s="53"/>
      <c r="C657" s="54"/>
      <c r="D657" s="17">
        <f>E649-C657</f>
        <v>2017</v>
      </c>
      <c r="E657" s="42">
        <f t="shared" si="34"/>
        <v>2017</v>
      </c>
    </row>
    <row r="658" spans="1:5" x14ac:dyDescent="0.25">
      <c r="A658" s="16">
        <v>7</v>
      </c>
      <c r="B658" s="53"/>
      <c r="C658" s="54"/>
      <c r="D658" s="17">
        <f>E649-C658</f>
        <v>2017</v>
      </c>
      <c r="E658" s="42">
        <f t="shared" si="34"/>
        <v>2017</v>
      </c>
    </row>
    <row r="659" spans="1:5" ht="13.8" thickBot="1" x14ac:dyDescent="0.3">
      <c r="A659" s="19">
        <v>8</v>
      </c>
      <c r="B659" s="55"/>
      <c r="C659" s="56"/>
      <c r="D659" s="20">
        <f>E649-C659</f>
        <v>2017</v>
      </c>
      <c r="E659" s="43">
        <f t="shared" si="34"/>
        <v>2017</v>
      </c>
    </row>
    <row r="660" spans="1:5" ht="13.8" thickTop="1" x14ac:dyDescent="0.25">
      <c r="A660" s="22" t="s">
        <v>9</v>
      </c>
      <c r="B660" s="53"/>
      <c r="C660" s="54"/>
      <c r="D660" s="17">
        <f>E649-C660</f>
        <v>2017</v>
      </c>
      <c r="E660" s="42">
        <f t="shared" si="34"/>
        <v>2017</v>
      </c>
    </row>
    <row r="661" spans="1:5" x14ac:dyDescent="0.25">
      <c r="A661" s="23" t="s">
        <v>10</v>
      </c>
      <c r="B661" s="53"/>
      <c r="C661" s="54"/>
      <c r="D661" s="17">
        <f>E649-C661</f>
        <v>2017</v>
      </c>
      <c r="E661" s="42">
        <f t="shared" si="34"/>
        <v>2017</v>
      </c>
    </row>
    <row r="662" spans="1:5" x14ac:dyDescent="0.25">
      <c r="A662" s="24"/>
      <c r="B662" s="25"/>
      <c r="C662" s="25"/>
      <c r="D662" s="25"/>
      <c r="E662" s="26"/>
    </row>
    <row r="663" spans="1:5" ht="15.6" x14ac:dyDescent="0.3">
      <c r="A663" s="27"/>
      <c r="B663" s="28" t="s">
        <v>11</v>
      </c>
      <c r="C663" s="29">
        <f>IF(D649="A",0,IF(D649="B",SUM(D652:D659)))</f>
        <v>0</v>
      </c>
      <c r="D663" s="25"/>
      <c r="E663" s="26"/>
    </row>
    <row r="664" spans="1:5" ht="15.6" x14ac:dyDescent="0.3">
      <c r="A664" s="27"/>
      <c r="B664" s="28" t="s">
        <v>12</v>
      </c>
      <c r="C664" s="30">
        <v>527</v>
      </c>
      <c r="D664" s="31" t="s">
        <v>13</v>
      </c>
      <c r="E664" s="32">
        <f>IF(C663=0,0)</f>
        <v>0</v>
      </c>
    </row>
    <row r="665" spans="1:5" ht="15.6" x14ac:dyDescent="0.3">
      <c r="A665" s="33"/>
      <c r="B665" s="34"/>
      <c r="C665" s="35"/>
      <c r="D665" s="36"/>
      <c r="E665" s="37"/>
    </row>
    <row r="666" spans="1:5" x14ac:dyDescent="0.25">
      <c r="A666" s="38"/>
      <c r="B666" s="38"/>
      <c r="C666" s="38"/>
      <c r="D666" s="38"/>
      <c r="E666" s="38"/>
    </row>
    <row r="667" spans="1:5" ht="13.8" x14ac:dyDescent="0.25">
      <c r="A667" s="2" t="s">
        <v>0</v>
      </c>
      <c r="B667" s="51"/>
      <c r="C667" s="4" t="s">
        <v>29</v>
      </c>
      <c r="D667" s="5" t="s">
        <v>30</v>
      </c>
      <c r="E667" s="6">
        <f>E649</f>
        <v>2017</v>
      </c>
    </row>
    <row r="668" spans="1:5" ht="13.8" x14ac:dyDescent="0.25">
      <c r="A668" s="7">
        <v>46</v>
      </c>
      <c r="B668" s="52"/>
      <c r="C668" s="9" t="s">
        <v>31</v>
      </c>
      <c r="D668" s="10"/>
      <c r="E668" s="11"/>
    </row>
    <row r="669" spans="1:5" x14ac:dyDescent="0.25">
      <c r="A669" s="12" t="s">
        <v>4</v>
      </c>
      <c r="B669" s="14" t="s">
        <v>5</v>
      </c>
      <c r="C669" s="14" t="s">
        <v>6</v>
      </c>
      <c r="D669" s="14" t="s">
        <v>7</v>
      </c>
      <c r="E669" s="15" t="s">
        <v>8</v>
      </c>
    </row>
    <row r="670" spans="1:5" x14ac:dyDescent="0.25">
      <c r="A670" s="16">
        <v>1</v>
      </c>
      <c r="B670" s="53"/>
      <c r="C670" s="54"/>
      <c r="D670" s="17">
        <f>E667-C670</f>
        <v>2017</v>
      </c>
      <c r="E670" s="42">
        <f t="shared" ref="E670:E679" si="35">IF(D670&lt;=29,"Kor alatti",IF(D670&gt;=30,D670))</f>
        <v>2017</v>
      </c>
    </row>
    <row r="671" spans="1:5" x14ac:dyDescent="0.25">
      <c r="A671" s="16">
        <v>2</v>
      </c>
      <c r="B671" s="53"/>
      <c r="C671" s="54"/>
      <c r="D671" s="17">
        <f>E667-C671</f>
        <v>2017</v>
      </c>
      <c r="E671" s="42">
        <f t="shared" si="35"/>
        <v>2017</v>
      </c>
    </row>
    <row r="672" spans="1:5" x14ac:dyDescent="0.25">
      <c r="A672" s="16">
        <v>3</v>
      </c>
      <c r="B672" s="53"/>
      <c r="C672" s="54"/>
      <c r="D672" s="17">
        <f>E667-C672</f>
        <v>2017</v>
      </c>
      <c r="E672" s="42">
        <f t="shared" si="35"/>
        <v>2017</v>
      </c>
    </row>
    <row r="673" spans="1:5" x14ac:dyDescent="0.25">
      <c r="A673" s="16">
        <v>4</v>
      </c>
      <c r="B673" s="53"/>
      <c r="C673" s="54"/>
      <c r="D673" s="17">
        <f>E667-C673</f>
        <v>2017</v>
      </c>
      <c r="E673" s="42">
        <f t="shared" si="35"/>
        <v>2017</v>
      </c>
    </row>
    <row r="674" spans="1:5" x14ac:dyDescent="0.25">
      <c r="A674" s="16">
        <v>5</v>
      </c>
      <c r="B674" s="53"/>
      <c r="C674" s="54"/>
      <c r="D674" s="17">
        <f>E667-C674</f>
        <v>2017</v>
      </c>
      <c r="E674" s="42">
        <v>2003</v>
      </c>
    </row>
    <row r="675" spans="1:5" x14ac:dyDescent="0.25">
      <c r="A675" s="16">
        <v>6</v>
      </c>
      <c r="B675" s="53"/>
      <c r="C675" s="54"/>
      <c r="D675" s="17">
        <f>E667-C675</f>
        <v>2017</v>
      </c>
      <c r="E675" s="42">
        <f t="shared" si="35"/>
        <v>2017</v>
      </c>
    </row>
    <row r="676" spans="1:5" x14ac:dyDescent="0.25">
      <c r="A676" s="16">
        <v>7</v>
      </c>
      <c r="B676" s="53"/>
      <c r="C676" s="54"/>
      <c r="D676" s="17">
        <f>E667-C676</f>
        <v>2017</v>
      </c>
      <c r="E676" s="42">
        <f t="shared" si="35"/>
        <v>2017</v>
      </c>
    </row>
    <row r="677" spans="1:5" ht="13.8" thickBot="1" x14ac:dyDescent="0.3">
      <c r="A677" s="19">
        <v>8</v>
      </c>
      <c r="B677" s="55"/>
      <c r="C677" s="56"/>
      <c r="D677" s="20">
        <f>E667-C677</f>
        <v>2017</v>
      </c>
      <c r="E677" s="43">
        <f t="shared" si="35"/>
        <v>2017</v>
      </c>
    </row>
    <row r="678" spans="1:5" ht="13.8" thickTop="1" x14ac:dyDescent="0.25">
      <c r="A678" s="22" t="s">
        <v>9</v>
      </c>
      <c r="B678" s="53"/>
      <c r="C678" s="54"/>
      <c r="D678" s="17">
        <f>E667-C678</f>
        <v>2017</v>
      </c>
      <c r="E678" s="42">
        <f t="shared" si="35"/>
        <v>2017</v>
      </c>
    </row>
    <row r="679" spans="1:5" x14ac:dyDescent="0.25">
      <c r="A679" s="23" t="s">
        <v>10</v>
      </c>
      <c r="B679" s="53"/>
      <c r="C679" s="54"/>
      <c r="D679" s="17">
        <f>E667-C679</f>
        <v>2017</v>
      </c>
      <c r="E679" s="42">
        <f t="shared" si="35"/>
        <v>2017</v>
      </c>
    </row>
    <row r="680" spans="1:5" x14ac:dyDescent="0.25">
      <c r="A680" s="24"/>
      <c r="B680" s="25"/>
      <c r="C680" s="25"/>
      <c r="D680" s="25"/>
      <c r="E680" s="26"/>
    </row>
    <row r="681" spans="1:5" ht="15.6" x14ac:dyDescent="0.3">
      <c r="A681" s="27"/>
      <c r="B681" s="28" t="s">
        <v>11</v>
      </c>
      <c r="C681" s="29" t="b">
        <f>IF(D667="A",0,IF(D667="B",SUM(D670:D677)))</f>
        <v>0</v>
      </c>
      <c r="D681" s="25"/>
      <c r="E681" s="26"/>
    </row>
    <row r="682" spans="1:5" ht="15.6" x14ac:dyDescent="0.3">
      <c r="A682" s="27"/>
      <c r="B682" s="28" t="s">
        <v>12</v>
      </c>
      <c r="C682" s="30">
        <v>527</v>
      </c>
      <c r="D682" s="31" t="s">
        <v>13</v>
      </c>
      <c r="E682" s="32" t="b">
        <f>IF(C681=0,0)</f>
        <v>0</v>
      </c>
    </row>
    <row r="683" spans="1:5" ht="15.6" x14ac:dyDescent="0.3">
      <c r="A683" s="33"/>
      <c r="B683" s="34"/>
      <c r="C683" s="35"/>
      <c r="D683" s="36"/>
      <c r="E683" s="37"/>
    </row>
    <row r="684" spans="1:5" x14ac:dyDescent="0.25">
      <c r="A684" s="38"/>
      <c r="B684" s="38"/>
      <c r="C684" s="38"/>
      <c r="D684" s="38"/>
      <c r="E684" s="38"/>
    </row>
  </sheetData>
  <phoneticPr fontId="27" type="noConversion"/>
  <conditionalFormatting sqref="E472:E481 E490:E499 E508:E517 E526:E535 E562:E571 E580:E589 E598:E607 E616:E625 E634:E643 E652:E661 E670:E679 E454:E463 E400:E409 E418:E427 E436:E445 E238:E247 E292:E301 E310:E319 E328:E337 E346:E355 E364:E373 E382:E391 E202:E211 E220:E229 E166:E175 E184:E193 E148:E157 E112:E121 E130:E139 E22:E31 E40:E49 E58:E67 E76:E85 E94:E103 E4:E13 E274:E283 E256:E265 E544:E553">
    <cfRule type="expression" dxfId="2" priority="7" stopIfTrue="1">
      <formula>"Kor alatti"</formula>
    </cfRule>
  </conditionalFormatting>
  <conditionalFormatting sqref="D490:D499 D508:D517 D526:D535 D562:D571 D580:D589 D598:D607 D616:D625 D634:D643 D652:D661 D670:D679 D454:D463 D400:D409 D418:D427 D436:D445 D238:D247 D292:D301 D310:D319 D328:D337 D346:D355 D364:D373 D382:D391 D166:D175 D184:D193 D148:D157 D112:D121 D130:D139 D22:D31 D40:D49 D58:D67 D76:D85 D4:D13 D94:D103 D274:D283 D544:D553 D220:D229 D256:D265 D202:D211 D472:D481">
    <cfRule type="cellIs" dxfId="1" priority="8" stopIfTrue="1" operator="lessThan">
      <formula>16</formula>
    </cfRule>
  </conditionalFormatting>
  <conditionalFormatting sqref="E484 E502 E520 E538 E574 E592 E610 E628 E646 E664 E682 E466 E412 E430 E250 E304 E322 E340 E358 E376 E394 E214 E232 E178 E196 E160 E124 E142 E34 E52 E88 E106 E16 E286 E268 E70 E448 E556">
    <cfRule type="cellIs" dxfId="0" priority="9" stopIfTrue="1" operator="equal">
      <formula>"A"</formula>
    </cfRule>
  </conditionalFormatting>
  <dataValidations disablePrompts="1" count="4">
    <dataValidation type="list" allowBlank="1" showInputMessage="1" showErrorMessage="1" sqref="B2 B20 B38 B56 B74 B92 B110 B128 B146 B164 B182 B200 B218 B236 B254 B272 B290 B308 B326 B344 B362 B380 B398 B416 B434 B452 B470 B488 B506 B524 B542 B560 B578 B596 B614 B632 B650">
      <formula1>MEGYE</formula1>
    </dataValidation>
    <dataValidation type="list" allowBlank="1" showInputMessage="1" showErrorMessage="1" sqref="C1 C19 C37 C55 C73 C91 C109 C127 C145 C163 C181 C199 C217 C235 C253 C271 C289 C307 C325 C343 C361 C379 C397 C415 C433 C451 C469 C487 C505 C523 C541 C559 C577 C595 C613 C631 C649">
      <formula1>CSOPORT</formula1>
    </dataValidation>
    <dataValidation type="list" allowBlank="1" showInputMessage="1" showErrorMessage="1" sqref="C2 C20 C38 C56 C74 C92 C110 C128 C146 C164 C182 C200 C218 C236 C254 C272 C290 C308 C326 C344 C362 C380 C398 C416 C434 C452 C470 C488 C506 C524 C542 C560 C578 C596 C614 C632 C650">
      <formula1>ÖSSZETÉTEL</formula1>
    </dataValidation>
    <dataValidation type="list" allowBlank="1" showInputMessage="1" showErrorMessage="1" sqref="D1 D19 D37 D55 D73 D91 D109 D127 D145 D163 D181 D199 D217 D235 D253 D271 D289 D307 D325 D343 D361 D379 D397 D415 D433 D451 D469 D487 D505 D523 D541 D559 D577 D595 D613 D631 D649">
      <formula1>KOROSZTÁLY</formula1>
    </dataValidation>
  </dataValidations>
  <pageMargins left="0.75" right="0.75" top="1" bottom="1" header="0.51180555555555562" footer="0.51180555555555562"/>
  <pageSetup paperSize="9" scale="94" firstPageNumber="0" orientation="portrait" horizontalDpi="300" verticalDpi="300" r:id="rId1"/>
  <headerFooter alignWithMargins="0"/>
  <rowBreaks count="2" manualBreakCount="2">
    <brk id="53" max="16383" man="1"/>
    <brk id="1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O63"/>
  <sheetViews>
    <sheetView topLeftCell="A7" zoomScale="113" zoomScaleNormal="100" zoomScaleSheetLayoutView="100" workbookViewId="0">
      <pane xSplit="2" topLeftCell="C1" activePane="topRight" state="frozenSplit"/>
      <selection activeCell="Q26" sqref="Q26"/>
      <selection pane="topRight" activeCell="D3" sqref="D3"/>
    </sheetView>
  </sheetViews>
  <sheetFormatPr defaultColWidth="9.21875" defaultRowHeight="13.2" x14ac:dyDescent="0.25"/>
  <cols>
    <col min="1" max="1" width="4" style="57" customWidth="1"/>
    <col min="2" max="2" width="47.21875" style="57" customWidth="1"/>
    <col min="3" max="3" width="26.21875" style="57" bestFit="1" customWidth="1"/>
    <col min="4" max="4" width="11" style="57" bestFit="1" customWidth="1"/>
    <col min="5" max="5" width="6.88671875" style="57" bestFit="1" customWidth="1"/>
    <col min="6" max="6" width="20.6640625" style="57" bestFit="1" customWidth="1"/>
    <col min="7" max="7" width="10.44140625" style="57" bestFit="1" customWidth="1"/>
    <col min="8" max="8" width="10.5546875" style="115" bestFit="1" customWidth="1"/>
    <col min="9" max="9" width="10.77734375" style="57" bestFit="1" customWidth="1"/>
    <col min="10" max="10" width="10.5546875" style="57" bestFit="1" customWidth="1"/>
    <col min="11" max="11" width="10.77734375" style="57" bestFit="1" customWidth="1"/>
    <col min="12" max="12" width="9.44140625" style="57" bestFit="1" customWidth="1"/>
    <col min="13" max="13" width="10.5546875" style="115" bestFit="1" customWidth="1"/>
    <col min="14" max="14" width="10.77734375" style="121" bestFit="1" customWidth="1"/>
    <col min="15" max="15" width="10.5546875" style="247" bestFit="1" customWidth="1"/>
    <col min="16" max="16" width="10.77734375" style="57" bestFit="1" customWidth="1"/>
    <col min="17" max="18" width="9.44140625" style="57" bestFit="1" customWidth="1"/>
    <col min="19" max="19" width="6.21875" style="57" bestFit="1" customWidth="1"/>
    <col min="20" max="16384" width="9.21875" style="57"/>
  </cols>
  <sheetData>
    <row r="1" spans="1:22" ht="22.5" customHeight="1" thickBot="1" x14ac:dyDescent="0.35">
      <c r="A1" s="256" t="s">
        <v>140</v>
      </c>
      <c r="B1" s="256"/>
      <c r="C1" s="256"/>
      <c r="D1" s="256"/>
      <c r="E1" s="256"/>
      <c r="F1" s="256"/>
      <c r="G1" s="256"/>
      <c r="H1" s="256"/>
      <c r="I1" s="256"/>
      <c r="J1" s="256"/>
      <c r="K1" s="256"/>
      <c r="L1" s="256"/>
      <c r="M1" s="256"/>
      <c r="N1" s="256"/>
      <c r="O1" s="256"/>
      <c r="P1" s="256"/>
      <c r="Q1" s="256"/>
      <c r="R1" s="256"/>
      <c r="S1" s="256"/>
      <c r="T1" s="58"/>
      <c r="U1" s="58"/>
      <c r="V1" s="58"/>
    </row>
    <row r="2" spans="1:22" ht="12.75" customHeight="1" thickBot="1" x14ac:dyDescent="0.3">
      <c r="A2" s="257" t="s">
        <v>67</v>
      </c>
      <c r="B2" s="259" t="s">
        <v>68</v>
      </c>
      <c r="C2" s="259" t="s">
        <v>69</v>
      </c>
      <c r="D2" s="74" t="s">
        <v>70</v>
      </c>
      <c r="E2" s="75" t="s">
        <v>31</v>
      </c>
      <c r="F2" s="261" t="s">
        <v>71</v>
      </c>
      <c r="G2" s="263" t="s">
        <v>72</v>
      </c>
      <c r="H2" s="255" t="s">
        <v>73</v>
      </c>
      <c r="I2" s="255"/>
      <c r="J2" s="255" t="s">
        <v>74</v>
      </c>
      <c r="K2" s="255"/>
      <c r="L2" s="76" t="s">
        <v>75</v>
      </c>
      <c r="M2" s="255" t="s">
        <v>73</v>
      </c>
      <c r="N2" s="255"/>
      <c r="O2" s="255" t="s">
        <v>74</v>
      </c>
      <c r="P2" s="255"/>
      <c r="Q2" s="76" t="s">
        <v>75</v>
      </c>
      <c r="R2" s="103" t="s">
        <v>87</v>
      </c>
      <c r="S2" s="253" t="s">
        <v>76</v>
      </c>
      <c r="T2" s="59"/>
      <c r="U2" s="60"/>
      <c r="V2" s="61"/>
    </row>
    <row r="3" spans="1:22" ht="13.8" thickBot="1" x14ac:dyDescent="0.3">
      <c r="A3" s="258"/>
      <c r="B3" s="260"/>
      <c r="C3" s="260"/>
      <c r="D3" s="214" t="s">
        <v>77</v>
      </c>
      <c r="E3" s="215"/>
      <c r="F3" s="262"/>
      <c r="G3" s="264"/>
      <c r="H3" s="111" t="s">
        <v>78</v>
      </c>
      <c r="I3" s="93" t="s">
        <v>79</v>
      </c>
      <c r="J3" s="225" t="s">
        <v>78</v>
      </c>
      <c r="K3" s="93" t="s">
        <v>79</v>
      </c>
      <c r="L3" s="94" t="s">
        <v>80</v>
      </c>
      <c r="M3" s="111" t="s">
        <v>78</v>
      </c>
      <c r="N3" s="119" t="s">
        <v>79</v>
      </c>
      <c r="O3" s="241" t="s">
        <v>78</v>
      </c>
      <c r="P3" s="93" t="s">
        <v>79</v>
      </c>
      <c r="Q3" s="94" t="s">
        <v>80</v>
      </c>
      <c r="R3" s="104" t="s">
        <v>80</v>
      </c>
      <c r="S3" s="254"/>
      <c r="U3" s="60"/>
      <c r="V3" s="61"/>
    </row>
    <row r="4" spans="1:22" ht="13.8" hidden="1" x14ac:dyDescent="0.25">
      <c r="A4" s="85">
        <v>1</v>
      </c>
      <c r="B4" s="223" t="s">
        <v>144</v>
      </c>
      <c r="C4" s="216" t="s">
        <v>21</v>
      </c>
      <c r="D4" s="217"/>
      <c r="E4" s="218" t="s">
        <v>399</v>
      </c>
      <c r="F4" s="218" t="s">
        <v>2</v>
      </c>
      <c r="G4" s="212">
        <f>'Nevezési lista'!C16</f>
        <v>500</v>
      </c>
      <c r="H4" s="112">
        <v>62.23</v>
      </c>
      <c r="I4" s="96">
        <v>5</v>
      </c>
      <c r="J4" s="99">
        <v>81.174999999999997</v>
      </c>
      <c r="K4" s="99">
        <v>20</v>
      </c>
      <c r="L4" s="226">
        <f t="shared" ref="L4:L34" si="0">G4-(H4+I4+J4+K4)</f>
        <v>331.59500000000003</v>
      </c>
      <c r="M4" s="122">
        <v>56.05</v>
      </c>
      <c r="N4" s="123">
        <v>0</v>
      </c>
      <c r="O4" s="242">
        <v>79.613</v>
      </c>
      <c r="P4" s="62">
        <v>0</v>
      </c>
      <c r="Q4" s="232">
        <f t="shared" ref="Q4:Q34" si="1">G4-(M4+N4+O4+P4)</f>
        <v>364.33699999999999</v>
      </c>
      <c r="R4" s="233">
        <f t="shared" ref="R4:R34" si="2">MAX(L4,Q4)</f>
        <v>364.33699999999999</v>
      </c>
      <c r="S4" s="206"/>
      <c r="T4" s="63"/>
      <c r="U4" s="63"/>
      <c r="V4" s="63"/>
    </row>
    <row r="5" spans="1:22" ht="13.05" customHeight="1" x14ac:dyDescent="0.25">
      <c r="A5" s="85">
        <v>2</v>
      </c>
      <c r="B5" s="223" t="s">
        <v>161</v>
      </c>
      <c r="C5" s="219" t="s">
        <v>21</v>
      </c>
      <c r="D5" s="72"/>
      <c r="E5" s="220" t="s">
        <v>398</v>
      </c>
      <c r="F5" s="221" t="s">
        <v>17</v>
      </c>
      <c r="G5" s="213">
        <v>514</v>
      </c>
      <c r="H5" s="113">
        <v>78.45</v>
      </c>
      <c r="I5" s="97">
        <v>45</v>
      </c>
      <c r="J5" s="99">
        <v>77.207999999999998</v>
      </c>
      <c r="K5" s="98">
        <v>0</v>
      </c>
      <c r="L5" s="226">
        <f t="shared" si="0"/>
        <v>313.34199999999998</v>
      </c>
      <c r="M5" s="126">
        <v>77.239999999999995</v>
      </c>
      <c r="N5" s="127">
        <v>30</v>
      </c>
      <c r="O5" s="239">
        <v>75.159000000000006</v>
      </c>
      <c r="P5" s="65">
        <v>0</v>
      </c>
      <c r="Q5" s="232">
        <f t="shared" si="1"/>
        <v>331.601</v>
      </c>
      <c r="R5" s="234">
        <f t="shared" si="2"/>
        <v>331.601</v>
      </c>
      <c r="S5" s="101"/>
      <c r="T5" s="63"/>
      <c r="U5" s="63"/>
      <c r="V5" s="63"/>
    </row>
    <row r="6" spans="1:22" ht="13.05" customHeight="1" x14ac:dyDescent="0.25">
      <c r="A6" s="85">
        <v>3</v>
      </c>
      <c r="B6" s="223" t="s">
        <v>393</v>
      </c>
      <c r="C6" s="219" t="s">
        <v>21</v>
      </c>
      <c r="D6" s="72"/>
      <c r="E6" s="220" t="s">
        <v>398</v>
      </c>
      <c r="F6" s="220" t="s">
        <v>2</v>
      </c>
      <c r="G6" s="73">
        <v>500</v>
      </c>
      <c r="H6" s="113">
        <v>51</v>
      </c>
      <c r="I6" s="97">
        <v>10</v>
      </c>
      <c r="J6" s="237">
        <v>62.29</v>
      </c>
      <c r="K6" s="98">
        <v>0</v>
      </c>
      <c r="L6" s="227">
        <f t="shared" si="0"/>
        <v>376.71000000000004</v>
      </c>
      <c r="M6" s="128">
        <v>52.02</v>
      </c>
      <c r="N6" s="129">
        <v>0</v>
      </c>
      <c r="O6" s="243">
        <v>62.021999999999998</v>
      </c>
      <c r="P6" s="65">
        <v>0</v>
      </c>
      <c r="Q6" s="232">
        <f t="shared" si="1"/>
        <v>385.95799999999997</v>
      </c>
      <c r="R6" s="234">
        <f t="shared" si="2"/>
        <v>385.95799999999997</v>
      </c>
      <c r="S6" s="130"/>
      <c r="T6" s="63"/>
      <c r="U6" s="63"/>
      <c r="V6" s="63"/>
    </row>
    <row r="7" spans="1:22" ht="13.05" customHeight="1" x14ac:dyDescent="0.25">
      <c r="A7" s="85">
        <v>4</v>
      </c>
      <c r="B7" s="223" t="s">
        <v>25</v>
      </c>
      <c r="C7" s="219" t="s">
        <v>26</v>
      </c>
      <c r="D7" s="72"/>
      <c r="E7" s="220" t="s">
        <v>398</v>
      </c>
      <c r="F7" s="220" t="s">
        <v>2</v>
      </c>
      <c r="G7" s="73">
        <v>500</v>
      </c>
      <c r="H7" s="113">
        <v>500</v>
      </c>
      <c r="I7" s="97"/>
      <c r="J7" s="98"/>
      <c r="K7" s="98"/>
      <c r="L7" s="227">
        <f t="shared" si="0"/>
        <v>0</v>
      </c>
      <c r="M7" s="128">
        <v>500</v>
      </c>
      <c r="N7" s="129"/>
      <c r="O7" s="244"/>
      <c r="P7" s="65"/>
      <c r="Q7" s="232">
        <f t="shared" si="1"/>
        <v>0</v>
      </c>
      <c r="R7" s="234">
        <f t="shared" si="2"/>
        <v>0</v>
      </c>
      <c r="S7" s="130"/>
      <c r="T7" s="63"/>
      <c r="U7" s="63"/>
      <c r="V7" s="63"/>
    </row>
    <row r="8" spans="1:22" ht="13.05" customHeight="1" x14ac:dyDescent="0.25">
      <c r="A8" s="85">
        <v>5</v>
      </c>
      <c r="B8" s="223" t="s">
        <v>86</v>
      </c>
      <c r="C8" s="219" t="s">
        <v>28</v>
      </c>
      <c r="D8" s="72"/>
      <c r="E8" s="220" t="s">
        <v>398</v>
      </c>
      <c r="F8" s="220" t="s">
        <v>2</v>
      </c>
      <c r="G8" s="73">
        <v>500</v>
      </c>
      <c r="H8" s="113">
        <v>54.52</v>
      </c>
      <c r="I8" s="97">
        <v>20</v>
      </c>
      <c r="J8" s="98">
        <v>60.792000000000002</v>
      </c>
      <c r="K8" s="98">
        <v>0</v>
      </c>
      <c r="L8" s="226">
        <f t="shared" si="0"/>
        <v>364.68799999999999</v>
      </c>
      <c r="M8" s="122">
        <v>49.97</v>
      </c>
      <c r="N8" s="123">
        <v>0</v>
      </c>
      <c r="O8" s="239">
        <v>63.618000000000002</v>
      </c>
      <c r="P8" s="65">
        <v>0</v>
      </c>
      <c r="Q8" s="232">
        <f t="shared" si="1"/>
        <v>386.41200000000003</v>
      </c>
      <c r="R8" s="234">
        <f t="shared" si="2"/>
        <v>386.41200000000003</v>
      </c>
      <c r="S8" s="101"/>
      <c r="T8" s="63"/>
      <c r="U8" s="63"/>
      <c r="V8" s="63"/>
    </row>
    <row r="9" spans="1:22" ht="13.05" hidden="1" customHeight="1" x14ac:dyDescent="0.25">
      <c r="A9" s="85">
        <v>6</v>
      </c>
      <c r="B9" s="223" t="s">
        <v>189</v>
      </c>
      <c r="C9" s="219" t="s">
        <v>28</v>
      </c>
      <c r="D9" s="72"/>
      <c r="E9" s="218" t="s">
        <v>399</v>
      </c>
      <c r="F9" s="220" t="s">
        <v>2</v>
      </c>
      <c r="G9" s="73">
        <v>500</v>
      </c>
      <c r="H9" s="113">
        <v>63.31</v>
      </c>
      <c r="I9" s="97">
        <v>10</v>
      </c>
      <c r="J9" s="98">
        <v>77.025000000000006</v>
      </c>
      <c r="K9" s="98">
        <v>5</v>
      </c>
      <c r="L9" s="226">
        <f t="shared" si="0"/>
        <v>344.66499999999996</v>
      </c>
      <c r="M9" s="122">
        <v>65.930000000000007</v>
      </c>
      <c r="N9" s="123">
        <v>25</v>
      </c>
      <c r="O9" s="239">
        <v>76.91</v>
      </c>
      <c r="P9" s="65">
        <v>0</v>
      </c>
      <c r="Q9" s="232">
        <f t="shared" si="1"/>
        <v>332.15999999999997</v>
      </c>
      <c r="R9" s="234">
        <f t="shared" si="2"/>
        <v>344.66499999999996</v>
      </c>
      <c r="S9" s="130"/>
      <c r="T9" s="63"/>
      <c r="U9" s="63"/>
      <c r="V9" s="63"/>
    </row>
    <row r="10" spans="1:22" ht="22.8" x14ac:dyDescent="0.25">
      <c r="A10" s="85">
        <v>7</v>
      </c>
      <c r="B10" s="223" t="s">
        <v>195</v>
      </c>
      <c r="C10" s="219" t="s">
        <v>16</v>
      </c>
      <c r="D10" s="72"/>
      <c r="E10" s="220" t="s">
        <v>398</v>
      </c>
      <c r="F10" s="220" t="s">
        <v>2</v>
      </c>
      <c r="G10" s="73">
        <v>500</v>
      </c>
      <c r="H10" s="113">
        <v>117.94</v>
      </c>
      <c r="I10" s="97">
        <v>65</v>
      </c>
      <c r="J10" s="98">
        <v>66.436000000000007</v>
      </c>
      <c r="K10" s="98">
        <v>0</v>
      </c>
      <c r="L10" s="226">
        <f t="shared" si="0"/>
        <v>250.624</v>
      </c>
      <c r="M10" s="122">
        <v>87.66</v>
      </c>
      <c r="N10" s="123">
        <v>10</v>
      </c>
      <c r="O10" s="239">
        <v>68.91</v>
      </c>
      <c r="P10" s="65">
        <v>0</v>
      </c>
      <c r="Q10" s="232">
        <f t="shared" si="1"/>
        <v>333.43</v>
      </c>
      <c r="R10" s="234">
        <f t="shared" si="2"/>
        <v>333.43</v>
      </c>
      <c r="S10" s="130"/>
      <c r="T10" s="63"/>
      <c r="U10" s="63"/>
      <c r="V10" s="63"/>
    </row>
    <row r="11" spans="1:22" ht="13.05" customHeight="1" x14ac:dyDescent="0.25">
      <c r="A11" s="85">
        <v>8</v>
      </c>
      <c r="B11" s="223" t="s">
        <v>203</v>
      </c>
      <c r="C11" s="219" t="s">
        <v>27</v>
      </c>
      <c r="D11" s="72"/>
      <c r="E11" s="220" t="s">
        <v>398</v>
      </c>
      <c r="F11" s="220" t="s">
        <v>2</v>
      </c>
      <c r="G11" s="73">
        <v>500</v>
      </c>
      <c r="H11" s="113">
        <v>57.45</v>
      </c>
      <c r="I11" s="97">
        <v>15</v>
      </c>
      <c r="J11" s="98">
        <v>66.311000000000007</v>
      </c>
      <c r="K11" s="98">
        <v>0</v>
      </c>
      <c r="L11" s="226">
        <f t="shared" si="0"/>
        <v>361.23899999999998</v>
      </c>
      <c r="M11" s="122">
        <v>60.82</v>
      </c>
      <c r="N11" s="123">
        <v>55</v>
      </c>
      <c r="O11" s="239">
        <v>65.561999999999998</v>
      </c>
      <c r="P11" s="65">
        <v>0</v>
      </c>
      <c r="Q11" s="232">
        <f t="shared" si="1"/>
        <v>318.61799999999999</v>
      </c>
      <c r="R11" s="234">
        <f t="shared" si="2"/>
        <v>361.23899999999998</v>
      </c>
      <c r="S11" s="130"/>
      <c r="T11" s="63"/>
      <c r="U11" s="63"/>
      <c r="V11" s="63"/>
    </row>
    <row r="12" spans="1:22" ht="13.05" customHeight="1" x14ac:dyDescent="0.25">
      <c r="A12" s="85">
        <v>9</v>
      </c>
      <c r="B12" s="223" t="s">
        <v>214</v>
      </c>
      <c r="C12" s="219" t="s">
        <v>95</v>
      </c>
      <c r="D12" s="72"/>
      <c r="E12" s="220" t="s">
        <v>398</v>
      </c>
      <c r="F12" s="220" t="s">
        <v>2</v>
      </c>
      <c r="G12" s="73">
        <v>500</v>
      </c>
      <c r="H12" s="113">
        <v>60</v>
      </c>
      <c r="I12" s="97">
        <v>20</v>
      </c>
      <c r="J12" s="98">
        <v>64.816000000000003</v>
      </c>
      <c r="K12" s="98">
        <v>0</v>
      </c>
      <c r="L12" s="226">
        <f t="shared" si="0"/>
        <v>355.18399999999997</v>
      </c>
      <c r="M12" s="122">
        <v>75.319999999999993</v>
      </c>
      <c r="N12" s="123">
        <v>0</v>
      </c>
      <c r="O12" s="239">
        <v>63.174999999999997</v>
      </c>
      <c r="P12" s="65">
        <v>0</v>
      </c>
      <c r="Q12" s="232">
        <f t="shared" si="1"/>
        <v>361.505</v>
      </c>
      <c r="R12" s="234">
        <f t="shared" si="2"/>
        <v>361.505</v>
      </c>
      <c r="S12" s="130"/>
      <c r="T12" s="63"/>
      <c r="U12" s="63"/>
      <c r="V12" s="63"/>
    </row>
    <row r="13" spans="1:22" ht="13.05" hidden="1" customHeight="1" x14ac:dyDescent="0.25">
      <c r="A13" s="85">
        <v>10</v>
      </c>
      <c r="B13" s="223" t="s">
        <v>225</v>
      </c>
      <c r="C13" s="219" t="s">
        <v>95</v>
      </c>
      <c r="D13" s="72"/>
      <c r="E13" s="218" t="s">
        <v>399</v>
      </c>
      <c r="F13" s="220" t="s">
        <v>2</v>
      </c>
      <c r="G13" s="73">
        <v>500</v>
      </c>
      <c r="H13" s="113">
        <v>77.66</v>
      </c>
      <c r="I13" s="97">
        <v>35</v>
      </c>
      <c r="J13" s="98">
        <v>80.117999999999995</v>
      </c>
      <c r="K13" s="98">
        <v>0</v>
      </c>
      <c r="L13" s="226">
        <f t="shared" si="0"/>
        <v>307.22199999999998</v>
      </c>
      <c r="M13" s="122">
        <v>69.23</v>
      </c>
      <c r="N13" s="123">
        <v>0</v>
      </c>
      <c r="O13" s="239">
        <v>80.477000000000004</v>
      </c>
      <c r="P13" s="65">
        <v>0</v>
      </c>
      <c r="Q13" s="232">
        <f t="shared" si="1"/>
        <v>350.29300000000001</v>
      </c>
      <c r="R13" s="234">
        <f t="shared" si="2"/>
        <v>350.29300000000001</v>
      </c>
      <c r="S13" s="130"/>
      <c r="T13" s="63"/>
      <c r="U13" s="63"/>
      <c r="V13" s="63"/>
    </row>
    <row r="14" spans="1:22" ht="13.05" customHeight="1" x14ac:dyDescent="0.25">
      <c r="A14" s="85">
        <v>11</v>
      </c>
      <c r="B14" s="223" t="s">
        <v>235</v>
      </c>
      <c r="C14" s="219" t="s">
        <v>95</v>
      </c>
      <c r="D14" s="72"/>
      <c r="E14" s="220" t="s">
        <v>398</v>
      </c>
      <c r="F14" s="220" t="s">
        <v>2</v>
      </c>
      <c r="G14" s="73">
        <v>500</v>
      </c>
      <c r="H14" s="113">
        <v>87.52</v>
      </c>
      <c r="I14" s="97">
        <v>30</v>
      </c>
      <c r="J14" s="98">
        <v>76.474000000000004</v>
      </c>
      <c r="K14" s="98">
        <v>0</v>
      </c>
      <c r="L14" s="226">
        <f t="shared" si="0"/>
        <v>306.00599999999997</v>
      </c>
      <c r="M14" s="122">
        <v>72.5</v>
      </c>
      <c r="N14" s="123">
        <v>35</v>
      </c>
      <c r="O14" s="239">
        <v>75.153000000000006</v>
      </c>
      <c r="P14" s="65">
        <v>0</v>
      </c>
      <c r="Q14" s="232">
        <f t="shared" si="1"/>
        <v>317.34699999999998</v>
      </c>
      <c r="R14" s="234">
        <f t="shared" si="2"/>
        <v>317.34699999999998</v>
      </c>
      <c r="S14" s="130"/>
      <c r="T14" s="63"/>
      <c r="U14" s="63"/>
      <c r="V14" s="63"/>
    </row>
    <row r="15" spans="1:22" ht="13.05" customHeight="1" x14ac:dyDescent="0.25">
      <c r="A15" s="85">
        <v>12</v>
      </c>
      <c r="B15" s="223" t="s">
        <v>244</v>
      </c>
      <c r="C15" s="219" t="s">
        <v>27</v>
      </c>
      <c r="D15" s="72"/>
      <c r="E15" s="220" t="s">
        <v>398</v>
      </c>
      <c r="F15" s="220" t="s">
        <v>2</v>
      </c>
      <c r="G15" s="73">
        <v>500</v>
      </c>
      <c r="H15" s="113">
        <v>41.79</v>
      </c>
      <c r="I15" s="97">
        <v>40</v>
      </c>
      <c r="J15" s="98">
        <v>59.655000000000001</v>
      </c>
      <c r="K15" s="98">
        <v>0</v>
      </c>
      <c r="L15" s="226">
        <f t="shared" si="0"/>
        <v>358.55500000000001</v>
      </c>
      <c r="M15" s="122">
        <v>41.42</v>
      </c>
      <c r="N15" s="123">
        <v>0</v>
      </c>
      <c r="O15" s="239">
        <v>59.503</v>
      </c>
      <c r="P15" s="65">
        <v>0</v>
      </c>
      <c r="Q15" s="232">
        <f t="shared" si="1"/>
        <v>399.077</v>
      </c>
      <c r="R15" s="234">
        <f t="shared" si="2"/>
        <v>399.077</v>
      </c>
      <c r="S15" s="101"/>
      <c r="T15" s="63"/>
      <c r="U15" s="63"/>
      <c r="V15" s="63"/>
    </row>
    <row r="16" spans="1:22" ht="13.05" hidden="1" customHeight="1" x14ac:dyDescent="0.25">
      <c r="A16" s="85">
        <v>13</v>
      </c>
      <c r="B16" s="223" t="s">
        <v>253</v>
      </c>
      <c r="C16" s="219" t="s">
        <v>27</v>
      </c>
      <c r="D16" s="72"/>
      <c r="E16" s="218" t="s">
        <v>399</v>
      </c>
      <c r="F16" s="220" t="s">
        <v>2</v>
      </c>
      <c r="G16" s="73">
        <v>500</v>
      </c>
      <c r="H16" s="113">
        <v>67.319999999999993</v>
      </c>
      <c r="I16" s="97">
        <v>15</v>
      </c>
      <c r="J16" s="98">
        <v>87.820999999999998</v>
      </c>
      <c r="K16" s="98">
        <v>0</v>
      </c>
      <c r="L16" s="226">
        <f t="shared" si="0"/>
        <v>329.85900000000004</v>
      </c>
      <c r="M16" s="122">
        <v>67.64</v>
      </c>
      <c r="N16" s="123">
        <v>5</v>
      </c>
      <c r="O16" s="239">
        <v>83.355999999999995</v>
      </c>
      <c r="P16" s="65">
        <v>0</v>
      </c>
      <c r="Q16" s="232">
        <f t="shared" si="1"/>
        <v>344.00400000000002</v>
      </c>
      <c r="R16" s="234">
        <f t="shared" si="2"/>
        <v>344.00400000000002</v>
      </c>
      <c r="S16" s="207"/>
      <c r="T16" s="63"/>
      <c r="U16" s="63"/>
      <c r="V16" s="63"/>
    </row>
    <row r="17" spans="1:22" ht="13.05" customHeight="1" x14ac:dyDescent="0.25">
      <c r="A17" s="85">
        <v>14</v>
      </c>
      <c r="B17" s="223" t="s">
        <v>263</v>
      </c>
      <c r="C17" s="219" t="s">
        <v>18</v>
      </c>
      <c r="D17" s="72"/>
      <c r="E17" s="220" t="s">
        <v>398</v>
      </c>
      <c r="F17" s="221" t="s">
        <v>17</v>
      </c>
      <c r="G17" s="222">
        <v>520</v>
      </c>
      <c r="H17" s="113">
        <v>88.92</v>
      </c>
      <c r="I17" s="97">
        <v>25</v>
      </c>
      <c r="J17" s="238">
        <v>91.266000000000005</v>
      </c>
      <c r="K17" s="98">
        <v>20</v>
      </c>
      <c r="L17" s="226">
        <f t="shared" si="0"/>
        <v>294.81399999999996</v>
      </c>
      <c r="M17" s="122">
        <v>94.69</v>
      </c>
      <c r="N17" s="123">
        <v>10</v>
      </c>
      <c r="O17" s="239">
        <v>80.225999999999999</v>
      </c>
      <c r="P17" s="65">
        <v>0</v>
      </c>
      <c r="Q17" s="232">
        <f t="shared" si="1"/>
        <v>335.084</v>
      </c>
      <c r="R17" s="234">
        <f t="shared" si="2"/>
        <v>335.084</v>
      </c>
      <c r="S17" s="130"/>
      <c r="T17" s="63"/>
      <c r="U17" s="63"/>
      <c r="V17" s="63"/>
    </row>
    <row r="18" spans="1:22" ht="13.05" customHeight="1" x14ac:dyDescent="0.25">
      <c r="A18" s="85">
        <v>15</v>
      </c>
      <c r="B18" s="223" t="s">
        <v>93</v>
      </c>
      <c r="C18" s="219" t="s">
        <v>15</v>
      </c>
      <c r="D18" s="72"/>
      <c r="E18" s="220" t="s">
        <v>398</v>
      </c>
      <c r="F18" s="220" t="s">
        <v>2</v>
      </c>
      <c r="G18" s="73">
        <v>500</v>
      </c>
      <c r="H18" s="113">
        <v>99.67</v>
      </c>
      <c r="I18" s="97">
        <v>50</v>
      </c>
      <c r="J18" s="98">
        <v>71.311999999999998</v>
      </c>
      <c r="K18" s="98">
        <v>0</v>
      </c>
      <c r="L18" s="226">
        <f t="shared" si="0"/>
        <v>279.01799999999997</v>
      </c>
      <c r="M18" s="122">
        <v>83.86</v>
      </c>
      <c r="N18" s="123">
        <v>40</v>
      </c>
      <c r="O18" s="239">
        <v>67.367999999999995</v>
      </c>
      <c r="P18" s="65">
        <v>0</v>
      </c>
      <c r="Q18" s="232">
        <f t="shared" si="1"/>
        <v>308.77199999999999</v>
      </c>
      <c r="R18" s="234">
        <f t="shared" si="2"/>
        <v>308.77199999999999</v>
      </c>
      <c r="S18" s="130"/>
      <c r="T18" s="63"/>
      <c r="U18" s="63"/>
      <c r="V18" s="63"/>
    </row>
    <row r="19" spans="1:22" ht="13.05" customHeight="1" x14ac:dyDescent="0.25">
      <c r="A19" s="85">
        <v>16</v>
      </c>
      <c r="B19" s="223" t="s">
        <v>282</v>
      </c>
      <c r="C19" s="219" t="s">
        <v>28</v>
      </c>
      <c r="D19" s="72"/>
      <c r="E19" s="220" t="s">
        <v>398</v>
      </c>
      <c r="F19" s="220" t="s">
        <v>2</v>
      </c>
      <c r="G19" s="73">
        <v>500</v>
      </c>
      <c r="H19" s="113">
        <v>77.16</v>
      </c>
      <c r="I19" s="97">
        <v>20</v>
      </c>
      <c r="J19" s="98">
        <v>73.695999999999998</v>
      </c>
      <c r="K19" s="98">
        <v>0</v>
      </c>
      <c r="L19" s="226">
        <f t="shared" si="0"/>
        <v>329.14400000000001</v>
      </c>
      <c r="M19" s="122">
        <v>65.53</v>
      </c>
      <c r="N19" s="123">
        <v>15</v>
      </c>
      <c r="O19" s="239">
        <v>73.825000000000003</v>
      </c>
      <c r="P19" s="65">
        <v>0</v>
      </c>
      <c r="Q19" s="232">
        <f t="shared" si="1"/>
        <v>345.64499999999998</v>
      </c>
      <c r="R19" s="234">
        <f t="shared" si="2"/>
        <v>345.64499999999998</v>
      </c>
      <c r="S19" s="130"/>
      <c r="T19" s="63"/>
      <c r="U19" s="63"/>
      <c r="V19" s="63"/>
    </row>
    <row r="20" spans="1:22" ht="13.05" customHeight="1" x14ac:dyDescent="0.25">
      <c r="A20" s="85">
        <v>17</v>
      </c>
      <c r="B20" s="223" t="s">
        <v>291</v>
      </c>
      <c r="C20" s="219" t="s">
        <v>95</v>
      </c>
      <c r="D20" s="72"/>
      <c r="E20" s="220" t="s">
        <v>398</v>
      </c>
      <c r="F20" s="220" t="s">
        <v>2</v>
      </c>
      <c r="G20" s="73">
        <v>500</v>
      </c>
      <c r="H20" s="113">
        <v>55.08</v>
      </c>
      <c r="I20" s="97">
        <v>30</v>
      </c>
      <c r="J20" s="98">
        <v>64.677000000000007</v>
      </c>
      <c r="K20" s="98">
        <v>20</v>
      </c>
      <c r="L20" s="226">
        <f t="shared" si="0"/>
        <v>330.24299999999999</v>
      </c>
      <c r="M20" s="122">
        <v>53.41</v>
      </c>
      <c r="N20" s="123">
        <v>35</v>
      </c>
      <c r="O20" s="239">
        <v>62.774999999999999</v>
      </c>
      <c r="P20" s="65">
        <v>0</v>
      </c>
      <c r="Q20" s="232">
        <f t="shared" si="1"/>
        <v>348.815</v>
      </c>
      <c r="R20" s="234">
        <f t="shared" si="2"/>
        <v>348.815</v>
      </c>
      <c r="S20" s="101"/>
      <c r="T20" s="63"/>
      <c r="U20" s="63"/>
      <c r="V20" s="63"/>
    </row>
    <row r="21" spans="1:22" ht="13.05" customHeight="1" x14ac:dyDescent="0.25">
      <c r="A21" s="85">
        <v>18</v>
      </c>
      <c r="B21" s="223" t="s">
        <v>301</v>
      </c>
      <c r="C21" s="219" t="s">
        <v>20</v>
      </c>
      <c r="D21" s="72"/>
      <c r="E21" s="220" t="s">
        <v>398</v>
      </c>
      <c r="F21" s="221" t="s">
        <v>17</v>
      </c>
      <c r="G21" s="213">
        <v>520</v>
      </c>
      <c r="H21" s="113">
        <v>64.58</v>
      </c>
      <c r="I21" s="97">
        <v>0</v>
      </c>
      <c r="J21" s="98">
        <v>76.165999999999997</v>
      </c>
      <c r="K21" s="98">
        <v>20</v>
      </c>
      <c r="L21" s="226">
        <f t="shared" si="0"/>
        <v>359.25400000000002</v>
      </c>
      <c r="M21" s="122">
        <v>65.33</v>
      </c>
      <c r="N21" s="123">
        <v>10</v>
      </c>
      <c r="O21" s="239">
        <v>74.445999999999998</v>
      </c>
      <c r="P21" s="65">
        <v>0</v>
      </c>
      <c r="Q21" s="232">
        <f>522-(M21+N21+O21+P21)</f>
        <v>372.22399999999999</v>
      </c>
      <c r="R21" s="234">
        <f t="shared" si="2"/>
        <v>372.22399999999999</v>
      </c>
      <c r="S21" s="130"/>
      <c r="T21" s="63"/>
      <c r="U21" s="63"/>
      <c r="V21" s="63"/>
    </row>
    <row r="22" spans="1:22" ht="13.05" hidden="1" customHeight="1" x14ac:dyDescent="0.25">
      <c r="A22" s="85">
        <v>19</v>
      </c>
      <c r="B22" s="223" t="s">
        <v>311</v>
      </c>
      <c r="C22" s="219" t="s">
        <v>20</v>
      </c>
      <c r="D22" s="72"/>
      <c r="E22" s="218" t="s">
        <v>399</v>
      </c>
      <c r="F22" s="220" t="s">
        <v>2</v>
      </c>
      <c r="G22" s="73">
        <v>500</v>
      </c>
      <c r="H22" s="113">
        <v>74.430000000000007</v>
      </c>
      <c r="I22" s="97">
        <v>25</v>
      </c>
      <c r="J22" s="98">
        <v>75.710999999999999</v>
      </c>
      <c r="K22" s="98">
        <v>0</v>
      </c>
      <c r="L22" s="226">
        <f t="shared" si="0"/>
        <v>324.85899999999998</v>
      </c>
      <c r="M22" s="122">
        <v>77.12</v>
      </c>
      <c r="N22" s="123">
        <v>15</v>
      </c>
      <c r="O22" s="239">
        <v>79.027000000000001</v>
      </c>
      <c r="P22" s="65">
        <v>0</v>
      </c>
      <c r="Q22" s="232">
        <f t="shared" si="1"/>
        <v>328.85300000000001</v>
      </c>
      <c r="R22" s="234">
        <f t="shared" si="2"/>
        <v>328.85300000000001</v>
      </c>
      <c r="S22" s="101"/>
      <c r="T22" s="63"/>
      <c r="U22" s="63"/>
      <c r="V22" s="63"/>
    </row>
    <row r="23" spans="1:22" ht="13.05" customHeight="1" x14ac:dyDescent="0.25">
      <c r="A23" s="85">
        <v>20</v>
      </c>
      <c r="B23" s="223" t="s">
        <v>91</v>
      </c>
      <c r="C23" s="219" t="s">
        <v>20</v>
      </c>
      <c r="D23" s="72"/>
      <c r="E23" s="220" t="s">
        <v>398</v>
      </c>
      <c r="F23" s="220" t="s">
        <v>2</v>
      </c>
      <c r="G23" s="73">
        <v>500</v>
      </c>
      <c r="H23" s="113">
        <v>58.5</v>
      </c>
      <c r="I23" s="97">
        <v>30</v>
      </c>
      <c r="J23" s="98">
        <v>59.323</v>
      </c>
      <c r="K23" s="98">
        <v>0</v>
      </c>
      <c r="L23" s="226">
        <f t="shared" si="0"/>
        <v>352.17700000000002</v>
      </c>
      <c r="M23" s="122">
        <v>61.42</v>
      </c>
      <c r="N23" s="123">
        <v>0</v>
      </c>
      <c r="O23" s="239">
        <v>57.256</v>
      </c>
      <c r="P23" s="65">
        <v>0</v>
      </c>
      <c r="Q23" s="232">
        <f t="shared" si="1"/>
        <v>381.32400000000001</v>
      </c>
      <c r="R23" s="234">
        <f t="shared" si="2"/>
        <v>381.32400000000001</v>
      </c>
      <c r="S23" s="130"/>
      <c r="T23" s="63"/>
      <c r="U23" s="63"/>
      <c r="V23" s="63"/>
    </row>
    <row r="24" spans="1:22" ht="13.05" customHeight="1" x14ac:dyDescent="0.25">
      <c r="A24" s="85">
        <v>21</v>
      </c>
      <c r="B24" s="223" t="s">
        <v>328</v>
      </c>
      <c r="C24" s="219" t="s">
        <v>24</v>
      </c>
      <c r="D24" s="72"/>
      <c r="E24" s="220" t="s">
        <v>398</v>
      </c>
      <c r="F24" s="221" t="s">
        <v>17</v>
      </c>
      <c r="G24" s="222">
        <v>510</v>
      </c>
      <c r="H24" s="113">
        <v>46.96</v>
      </c>
      <c r="I24" s="97">
        <v>25</v>
      </c>
      <c r="J24" s="98">
        <v>66.747</v>
      </c>
      <c r="K24" s="98">
        <v>30</v>
      </c>
      <c r="L24" s="226">
        <f t="shared" si="0"/>
        <v>341.29300000000001</v>
      </c>
      <c r="M24" s="122">
        <v>45.46</v>
      </c>
      <c r="N24" s="123">
        <v>10</v>
      </c>
      <c r="O24" s="239">
        <v>62.985999999999997</v>
      </c>
      <c r="P24" s="65">
        <v>0</v>
      </c>
      <c r="Q24" s="232">
        <f t="shared" si="1"/>
        <v>391.55399999999997</v>
      </c>
      <c r="R24" s="234">
        <f t="shared" si="2"/>
        <v>391.55399999999997</v>
      </c>
      <c r="S24" s="101"/>
      <c r="T24" s="63"/>
      <c r="U24" s="63"/>
      <c r="V24" s="63"/>
    </row>
    <row r="25" spans="1:22" ht="13.05" customHeight="1" x14ac:dyDescent="0.25">
      <c r="A25" s="85">
        <v>22</v>
      </c>
      <c r="B25" s="223" t="s">
        <v>19</v>
      </c>
      <c r="C25" s="219" t="s">
        <v>18</v>
      </c>
      <c r="D25" s="72"/>
      <c r="E25" s="220" t="s">
        <v>394</v>
      </c>
      <c r="F25" s="220" t="s">
        <v>2</v>
      </c>
      <c r="G25" s="73">
        <v>500</v>
      </c>
      <c r="H25" s="113">
        <v>66.2</v>
      </c>
      <c r="I25" s="97">
        <v>25</v>
      </c>
      <c r="J25" s="98">
        <v>75.816999999999993</v>
      </c>
      <c r="K25" s="98">
        <v>0</v>
      </c>
      <c r="L25" s="226">
        <f t="shared" si="0"/>
        <v>332.983</v>
      </c>
      <c r="M25" s="122">
        <v>66.56</v>
      </c>
      <c r="N25" s="123">
        <v>30</v>
      </c>
      <c r="O25" s="239">
        <v>74.406999999999996</v>
      </c>
      <c r="P25" s="65">
        <v>0</v>
      </c>
      <c r="Q25" s="232">
        <f t="shared" si="1"/>
        <v>329.03300000000002</v>
      </c>
      <c r="R25" s="234">
        <f t="shared" si="2"/>
        <v>332.983</v>
      </c>
      <c r="S25" s="130"/>
      <c r="T25" s="63"/>
      <c r="U25" s="63"/>
      <c r="V25" s="63"/>
    </row>
    <row r="26" spans="1:22" ht="13.05" customHeight="1" x14ac:dyDescent="0.25">
      <c r="A26" s="85">
        <v>23</v>
      </c>
      <c r="B26" s="223" t="s">
        <v>348</v>
      </c>
      <c r="C26" s="219" t="s">
        <v>15</v>
      </c>
      <c r="D26" s="72"/>
      <c r="E26" s="220" t="s">
        <v>398</v>
      </c>
      <c r="F26" s="220" t="s">
        <v>2</v>
      </c>
      <c r="G26" s="73">
        <v>500</v>
      </c>
      <c r="H26" s="113">
        <v>49.07</v>
      </c>
      <c r="I26" s="97">
        <v>20</v>
      </c>
      <c r="J26" s="98">
        <v>62.655000000000001</v>
      </c>
      <c r="K26" s="98">
        <v>0</v>
      </c>
      <c r="L26" s="226">
        <f t="shared" si="0"/>
        <v>368.27499999999998</v>
      </c>
      <c r="M26" s="122">
        <v>44.46</v>
      </c>
      <c r="N26" s="123">
        <v>10</v>
      </c>
      <c r="O26" s="239">
        <v>62.27</v>
      </c>
      <c r="P26" s="65">
        <v>0</v>
      </c>
      <c r="Q26" s="232">
        <f t="shared" si="1"/>
        <v>383.27</v>
      </c>
      <c r="R26" s="234">
        <f t="shared" si="2"/>
        <v>383.27</v>
      </c>
      <c r="S26" s="130"/>
      <c r="T26" s="63"/>
      <c r="U26" s="63"/>
      <c r="V26" s="63"/>
    </row>
    <row r="27" spans="1:22" ht="13.05" hidden="1" customHeight="1" x14ac:dyDescent="0.25">
      <c r="A27" s="85">
        <v>24</v>
      </c>
      <c r="B27" s="223" t="s">
        <v>357</v>
      </c>
      <c r="C27" s="219" t="s">
        <v>15</v>
      </c>
      <c r="D27" s="72"/>
      <c r="E27" s="218" t="s">
        <v>399</v>
      </c>
      <c r="F27" s="220" t="s">
        <v>2</v>
      </c>
      <c r="G27" s="73">
        <v>500</v>
      </c>
      <c r="H27" s="113">
        <v>62.18</v>
      </c>
      <c r="I27" s="97">
        <v>20</v>
      </c>
      <c r="J27" s="98">
        <v>82.006</v>
      </c>
      <c r="K27" s="98">
        <v>0</v>
      </c>
      <c r="L27" s="226">
        <f t="shared" si="0"/>
        <v>335.81399999999996</v>
      </c>
      <c r="M27" s="122">
        <v>68.58</v>
      </c>
      <c r="N27" s="123">
        <v>5</v>
      </c>
      <c r="O27" s="239">
        <v>80.013000000000005</v>
      </c>
      <c r="P27" s="65">
        <v>0</v>
      </c>
      <c r="Q27" s="232">
        <f t="shared" si="1"/>
        <v>346.40699999999998</v>
      </c>
      <c r="R27" s="234">
        <f t="shared" si="2"/>
        <v>346.40699999999998</v>
      </c>
      <c r="S27" s="130"/>
      <c r="T27" s="63"/>
      <c r="U27" s="63"/>
      <c r="V27" s="63"/>
    </row>
    <row r="28" spans="1:22" ht="13.05" hidden="1" customHeight="1" x14ac:dyDescent="0.25">
      <c r="A28" s="85">
        <v>25</v>
      </c>
      <c r="B28" s="223" t="s">
        <v>366</v>
      </c>
      <c r="C28" s="219" t="s">
        <v>21</v>
      </c>
      <c r="D28" s="72"/>
      <c r="E28" s="220" t="s">
        <v>399</v>
      </c>
      <c r="F28" s="221" t="s">
        <v>17</v>
      </c>
      <c r="G28" s="213">
        <v>519</v>
      </c>
      <c r="H28" s="113">
        <v>85.33</v>
      </c>
      <c r="I28" s="97">
        <v>80</v>
      </c>
      <c r="J28" s="98">
        <v>107.607</v>
      </c>
      <c r="K28" s="98">
        <v>0</v>
      </c>
      <c r="L28" s="226">
        <f t="shared" si="0"/>
        <v>246.06299999999999</v>
      </c>
      <c r="M28" s="113">
        <v>519</v>
      </c>
      <c r="N28" s="97"/>
      <c r="O28" s="238"/>
      <c r="P28" s="98"/>
      <c r="Q28" s="232">
        <f t="shared" si="1"/>
        <v>0</v>
      </c>
      <c r="R28" s="234">
        <f t="shared" si="2"/>
        <v>246.06299999999999</v>
      </c>
      <c r="S28" s="101"/>
      <c r="T28" s="63"/>
      <c r="U28" s="63"/>
      <c r="V28" s="63"/>
    </row>
    <row r="29" spans="1:22" ht="13.05" hidden="1" customHeight="1" x14ac:dyDescent="0.25">
      <c r="A29" s="85">
        <v>26</v>
      </c>
      <c r="B29" s="223" t="s">
        <v>377</v>
      </c>
      <c r="C29" s="219" t="s">
        <v>24</v>
      </c>
      <c r="D29" s="72"/>
      <c r="E29" s="218" t="s">
        <v>399</v>
      </c>
      <c r="F29" s="220" t="s">
        <v>2</v>
      </c>
      <c r="G29" s="73">
        <v>500</v>
      </c>
      <c r="H29" s="113">
        <v>57.64</v>
      </c>
      <c r="I29" s="97">
        <v>15</v>
      </c>
      <c r="J29" s="98">
        <v>75.144000000000005</v>
      </c>
      <c r="K29" s="98">
        <v>0</v>
      </c>
      <c r="L29" s="226">
        <f t="shared" si="0"/>
        <v>352.21600000000001</v>
      </c>
      <c r="M29" s="122">
        <v>54.63</v>
      </c>
      <c r="N29" s="123">
        <v>0</v>
      </c>
      <c r="O29" s="239">
        <v>72.614000000000004</v>
      </c>
      <c r="P29" s="65">
        <v>0</v>
      </c>
      <c r="Q29" s="232">
        <f t="shared" si="1"/>
        <v>372.75599999999997</v>
      </c>
      <c r="R29" s="234">
        <f t="shared" si="2"/>
        <v>372.75599999999997</v>
      </c>
      <c r="S29" s="130"/>
      <c r="T29" s="63"/>
      <c r="U29" s="63"/>
      <c r="V29" s="63"/>
    </row>
    <row r="30" spans="1:22" ht="13.05" customHeight="1" x14ac:dyDescent="0.25">
      <c r="A30" s="85">
        <v>27</v>
      </c>
      <c r="B30" s="223" t="s">
        <v>401</v>
      </c>
      <c r="C30" s="219" t="s">
        <v>24</v>
      </c>
      <c r="D30" s="72"/>
      <c r="E30" s="220" t="s">
        <v>398</v>
      </c>
      <c r="F30" s="220" t="s">
        <v>2</v>
      </c>
      <c r="G30" s="73">
        <v>500</v>
      </c>
      <c r="H30" s="113">
        <v>43.26</v>
      </c>
      <c r="I30" s="97">
        <v>30</v>
      </c>
      <c r="J30" s="98">
        <v>59.636000000000003</v>
      </c>
      <c r="K30" s="98">
        <v>0</v>
      </c>
      <c r="L30" s="226">
        <f t="shared" si="0"/>
        <v>367.10400000000004</v>
      </c>
      <c r="M30" s="122">
        <v>47.79</v>
      </c>
      <c r="N30" s="123">
        <v>10</v>
      </c>
      <c r="O30" s="239">
        <v>64.317999999999998</v>
      </c>
      <c r="P30" s="65">
        <v>0</v>
      </c>
      <c r="Q30" s="232">
        <f t="shared" si="1"/>
        <v>377.892</v>
      </c>
      <c r="R30" s="234">
        <f t="shared" si="2"/>
        <v>377.892</v>
      </c>
      <c r="S30" s="130"/>
      <c r="T30" s="63"/>
      <c r="U30" s="63"/>
      <c r="V30" s="63"/>
    </row>
    <row r="31" spans="1:22" ht="13.05" hidden="1" customHeight="1" x14ac:dyDescent="0.25">
      <c r="A31" s="85">
        <v>28</v>
      </c>
      <c r="B31" s="223" t="s">
        <v>402</v>
      </c>
      <c r="C31" s="219" t="s">
        <v>22</v>
      </c>
      <c r="D31" s="90"/>
      <c r="E31" s="218" t="s">
        <v>399</v>
      </c>
      <c r="F31" s="140" t="s">
        <v>2</v>
      </c>
      <c r="G31" s="64">
        <v>500</v>
      </c>
      <c r="H31" s="113">
        <v>73.84</v>
      </c>
      <c r="I31" s="97">
        <v>5</v>
      </c>
      <c r="J31" s="98">
        <v>77.313000000000002</v>
      </c>
      <c r="K31" s="98">
        <v>0</v>
      </c>
      <c r="L31" s="226">
        <f t="shared" si="0"/>
        <v>343.84699999999998</v>
      </c>
      <c r="M31" s="122">
        <v>72.28</v>
      </c>
      <c r="N31" s="123">
        <v>5</v>
      </c>
      <c r="O31" s="239">
        <v>74.956000000000003</v>
      </c>
      <c r="P31" s="65">
        <v>0</v>
      </c>
      <c r="Q31" s="232">
        <f t="shared" si="1"/>
        <v>347.76400000000001</v>
      </c>
      <c r="R31" s="234">
        <f t="shared" si="2"/>
        <v>347.76400000000001</v>
      </c>
      <c r="S31" s="130"/>
      <c r="T31" s="63"/>
      <c r="U31" s="63"/>
      <c r="V31" s="63"/>
    </row>
    <row r="32" spans="1:22" ht="13.05" hidden="1" customHeight="1" x14ac:dyDescent="0.25">
      <c r="A32" s="85">
        <v>29</v>
      </c>
      <c r="B32" s="223" t="s">
        <v>448</v>
      </c>
      <c r="C32" s="219" t="s">
        <v>403</v>
      </c>
      <c r="D32" s="72"/>
      <c r="E32" s="218" t="s">
        <v>399</v>
      </c>
      <c r="F32" s="69" t="s">
        <v>2</v>
      </c>
      <c r="G32" s="64">
        <v>500</v>
      </c>
      <c r="H32" s="113">
        <v>82.42</v>
      </c>
      <c r="I32" s="97">
        <v>25</v>
      </c>
      <c r="J32" s="98">
        <v>86.546999999999997</v>
      </c>
      <c r="K32" s="98">
        <v>5</v>
      </c>
      <c r="L32" s="226">
        <f t="shared" si="0"/>
        <v>301.03300000000002</v>
      </c>
      <c r="M32" s="113">
        <v>500</v>
      </c>
      <c r="N32" s="97"/>
      <c r="O32" s="98"/>
      <c r="P32" s="98"/>
      <c r="Q32" s="232">
        <f t="shared" si="1"/>
        <v>0</v>
      </c>
      <c r="R32" s="234">
        <f t="shared" si="2"/>
        <v>301.03300000000002</v>
      </c>
      <c r="S32" s="130"/>
      <c r="T32" s="63"/>
      <c r="U32" s="63"/>
      <c r="V32" s="63"/>
    </row>
    <row r="33" spans="1:119" ht="13.05" customHeight="1" x14ac:dyDescent="0.25">
      <c r="A33" s="85">
        <v>30</v>
      </c>
      <c r="B33" s="224" t="s">
        <v>404</v>
      </c>
      <c r="C33" s="219" t="s">
        <v>403</v>
      </c>
      <c r="D33" s="72"/>
      <c r="E33" s="220" t="s">
        <v>398</v>
      </c>
      <c r="F33" s="69" t="s">
        <v>2</v>
      </c>
      <c r="G33" s="64">
        <v>500</v>
      </c>
      <c r="H33" s="113">
        <v>85.87</v>
      </c>
      <c r="I33" s="97">
        <v>85</v>
      </c>
      <c r="J33" s="98">
        <v>66.423000000000002</v>
      </c>
      <c r="K33" s="98">
        <v>0</v>
      </c>
      <c r="L33" s="226">
        <f t="shared" si="0"/>
        <v>262.70699999999999</v>
      </c>
      <c r="M33" s="122">
        <v>79.430000000000007</v>
      </c>
      <c r="N33" s="123">
        <v>20</v>
      </c>
      <c r="O33" s="239">
        <v>63.11</v>
      </c>
      <c r="P33" s="65">
        <v>0</v>
      </c>
      <c r="Q33" s="232">
        <f t="shared" si="1"/>
        <v>337.46</v>
      </c>
      <c r="R33" s="234">
        <f t="shared" si="2"/>
        <v>337.46</v>
      </c>
      <c r="S33" s="130"/>
      <c r="T33" s="63"/>
      <c r="U33" s="63"/>
      <c r="V33" s="63"/>
    </row>
    <row r="34" spans="1:119" ht="13.05" customHeight="1" x14ac:dyDescent="0.25">
      <c r="A34" s="85">
        <v>31</v>
      </c>
      <c r="B34" s="223" t="s">
        <v>402</v>
      </c>
      <c r="C34" s="219" t="s">
        <v>22</v>
      </c>
      <c r="D34" s="72"/>
      <c r="E34" s="220" t="s">
        <v>398</v>
      </c>
      <c r="F34" s="69" t="s">
        <v>2</v>
      </c>
      <c r="G34" s="64">
        <v>500</v>
      </c>
      <c r="H34" s="113">
        <v>64.58</v>
      </c>
      <c r="I34" s="97">
        <v>35</v>
      </c>
      <c r="J34" s="98">
        <v>65.775000000000006</v>
      </c>
      <c r="K34" s="98">
        <v>0</v>
      </c>
      <c r="L34" s="226">
        <f t="shared" si="0"/>
        <v>334.64499999999998</v>
      </c>
      <c r="M34" s="122">
        <v>75.08</v>
      </c>
      <c r="N34" s="123">
        <v>50</v>
      </c>
      <c r="O34" s="239">
        <v>65.370999999999995</v>
      </c>
      <c r="P34" s="65">
        <v>0</v>
      </c>
      <c r="Q34" s="232">
        <f t="shared" si="1"/>
        <v>309.54899999999998</v>
      </c>
      <c r="R34" s="234">
        <f t="shared" si="2"/>
        <v>334.64499999999998</v>
      </c>
      <c r="S34" s="101"/>
      <c r="T34" s="63"/>
      <c r="U34" s="63"/>
      <c r="V34" s="63"/>
    </row>
    <row r="35" spans="1:119" ht="13.05" customHeight="1" x14ac:dyDescent="0.25">
      <c r="A35" s="77"/>
      <c r="B35" s="88"/>
      <c r="C35" s="89"/>
      <c r="D35" s="72"/>
      <c r="E35" s="72"/>
      <c r="F35" s="69"/>
      <c r="G35" s="64"/>
      <c r="H35" s="113"/>
      <c r="I35" s="97"/>
      <c r="J35" s="98"/>
      <c r="K35" s="98"/>
      <c r="L35" s="106"/>
      <c r="M35" s="122"/>
      <c r="N35" s="123"/>
      <c r="O35" s="239"/>
      <c r="P35" s="65"/>
      <c r="Q35" s="108"/>
      <c r="R35" s="105"/>
      <c r="S35" s="101"/>
      <c r="T35" s="63"/>
      <c r="U35" s="63"/>
      <c r="V35" s="63"/>
    </row>
    <row r="36" spans="1:119" ht="13.05" customHeight="1" x14ac:dyDescent="0.25">
      <c r="A36" s="77"/>
      <c r="B36" s="87"/>
      <c r="C36" s="89"/>
      <c r="D36" s="72"/>
      <c r="E36" s="72"/>
      <c r="F36" s="95"/>
      <c r="G36" s="64"/>
      <c r="H36" s="113"/>
      <c r="I36" s="97"/>
      <c r="J36" s="98"/>
      <c r="K36" s="98"/>
      <c r="L36" s="106"/>
      <c r="M36" s="122"/>
      <c r="N36" s="123"/>
      <c r="O36" s="239"/>
      <c r="P36" s="65"/>
      <c r="Q36" s="108"/>
      <c r="R36" s="105"/>
      <c r="S36" s="101"/>
      <c r="T36" s="63"/>
      <c r="U36" s="63"/>
      <c r="V36" s="63"/>
    </row>
    <row r="37" spans="1:119" ht="13.05" customHeight="1" x14ac:dyDescent="0.25">
      <c r="A37" s="77"/>
      <c r="B37" s="87"/>
      <c r="C37" s="71"/>
      <c r="D37" s="72"/>
      <c r="E37" s="72"/>
      <c r="F37" s="131"/>
      <c r="G37" s="73"/>
      <c r="H37" s="113"/>
      <c r="I37" s="97"/>
      <c r="J37" s="98"/>
      <c r="K37" s="98"/>
      <c r="L37" s="106"/>
      <c r="M37" s="122"/>
      <c r="N37" s="123"/>
      <c r="O37" s="239"/>
      <c r="P37" s="65"/>
      <c r="Q37" s="108"/>
      <c r="R37" s="105"/>
      <c r="S37" s="101"/>
      <c r="T37" s="63"/>
      <c r="U37" s="63"/>
      <c r="V37" s="63"/>
    </row>
    <row r="38" spans="1:119" ht="13.05" customHeight="1" x14ac:dyDescent="0.25">
      <c r="A38" s="77"/>
      <c r="B38" s="87"/>
      <c r="C38" s="71"/>
      <c r="D38" s="72"/>
      <c r="E38" s="72"/>
      <c r="F38" s="138"/>
      <c r="G38" s="73"/>
      <c r="H38" s="113"/>
      <c r="I38" s="97"/>
      <c r="J38" s="98"/>
      <c r="K38" s="98"/>
      <c r="L38" s="106"/>
      <c r="M38" s="122"/>
      <c r="N38" s="123"/>
      <c r="O38" s="239"/>
      <c r="P38" s="65"/>
      <c r="Q38" s="108"/>
      <c r="R38" s="105"/>
      <c r="S38" s="101"/>
      <c r="T38" s="63"/>
      <c r="U38" s="63"/>
      <c r="V38" s="63"/>
    </row>
    <row r="39" spans="1:119" ht="13.05" customHeight="1" thickBot="1" x14ac:dyDescent="0.3">
      <c r="A39" s="78"/>
      <c r="B39" s="136"/>
      <c r="C39" s="137"/>
      <c r="D39" s="86"/>
      <c r="E39" s="86"/>
      <c r="F39" s="79"/>
      <c r="G39" s="80"/>
      <c r="H39" s="83"/>
      <c r="I39" s="81"/>
      <c r="J39" s="82"/>
      <c r="K39" s="82"/>
      <c r="L39" s="84"/>
      <c r="M39" s="124"/>
      <c r="N39" s="125"/>
      <c r="O39" s="245"/>
      <c r="P39" s="81"/>
      <c r="Q39" s="100"/>
      <c r="R39" s="139"/>
      <c r="S39" s="102"/>
      <c r="T39" s="63"/>
      <c r="U39" s="63"/>
      <c r="V39" s="63"/>
    </row>
    <row r="40" spans="1:119" hidden="1" x14ac:dyDescent="0.25">
      <c r="A40" s="66"/>
      <c r="B40" s="66"/>
      <c r="C40" s="66"/>
      <c r="D40" s="66"/>
      <c r="E40" s="66"/>
      <c r="F40" s="66"/>
      <c r="G40" s="66"/>
      <c r="H40" s="114"/>
      <c r="I40" s="66"/>
      <c r="J40" s="114"/>
      <c r="K40" s="66"/>
      <c r="L40" s="66"/>
      <c r="M40" s="114"/>
      <c r="N40" s="120"/>
      <c r="O40" s="24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row>
    <row r="41" spans="1:119" hidden="1" x14ac:dyDescent="0.25">
      <c r="J41" s="115"/>
    </row>
    <row r="43" spans="1:119" hidden="1" x14ac:dyDescent="0.25">
      <c r="J43" s="115"/>
    </row>
    <row r="44" spans="1:119" hidden="1" x14ac:dyDescent="0.25">
      <c r="J44" s="115"/>
    </row>
    <row r="45" spans="1:119" hidden="1" x14ac:dyDescent="0.25">
      <c r="J45" s="115"/>
    </row>
    <row r="46" spans="1:119" hidden="1" x14ac:dyDescent="0.25">
      <c r="J46" s="115"/>
    </row>
    <row r="47" spans="1:119" hidden="1" x14ac:dyDescent="0.25">
      <c r="J47" s="115"/>
    </row>
    <row r="48" spans="1:119" x14ac:dyDescent="0.25">
      <c r="F48" s="113"/>
    </row>
    <row r="49" spans="10:10" hidden="1" x14ac:dyDescent="0.25">
      <c r="J49" s="115"/>
    </row>
    <row r="51" spans="10:10" hidden="1" x14ac:dyDescent="0.25">
      <c r="J51" s="115"/>
    </row>
    <row r="52" spans="10:10" hidden="1" x14ac:dyDescent="0.25">
      <c r="J52" s="115"/>
    </row>
    <row r="53" spans="10:10" hidden="1" x14ac:dyDescent="0.25">
      <c r="J53" s="115"/>
    </row>
    <row r="55" spans="10:10" hidden="1" x14ac:dyDescent="0.25">
      <c r="J55" s="115"/>
    </row>
    <row r="56" spans="10:10" hidden="1" x14ac:dyDescent="0.25">
      <c r="J56" s="115"/>
    </row>
    <row r="57" spans="10:10" hidden="1" x14ac:dyDescent="0.25">
      <c r="J57" s="115"/>
    </row>
    <row r="61" spans="10:10" hidden="1" x14ac:dyDescent="0.25">
      <c r="J61" s="115"/>
    </row>
    <row r="63" spans="10:10" hidden="1" x14ac:dyDescent="0.25">
      <c r="J63" s="115"/>
    </row>
  </sheetData>
  <autoFilter ref="A3:DO34">
    <filterColumn colId="4">
      <filters>
        <filter val="Férfi"/>
        <filter val="Vegyes"/>
      </filters>
    </filterColumn>
  </autoFilter>
  <mergeCells count="11">
    <mergeCell ref="S2:S3"/>
    <mergeCell ref="J2:K2"/>
    <mergeCell ref="M2:N2"/>
    <mergeCell ref="A1:S1"/>
    <mergeCell ref="A2:A3"/>
    <mergeCell ref="B2:B3"/>
    <mergeCell ref="C2:C3"/>
    <mergeCell ref="F2:F3"/>
    <mergeCell ref="G2:G3"/>
    <mergeCell ref="H2:I2"/>
    <mergeCell ref="O2:P2"/>
  </mergeCells>
  <phoneticPr fontId="27" type="noConversion"/>
  <dataValidations count="1">
    <dataValidation type="list" allowBlank="1" showInputMessage="1" showErrorMessage="1" sqref="C31 C34">
      <formula1>MEGYE</formula1>
    </dataValidation>
  </dataValidations>
  <pageMargins left="0.59027777777777779" right="0.59027777777777779" top="0.39374999999999999" bottom="0.39374999999999999" header="0.51180555555555562" footer="0.51180555555555562"/>
  <pageSetup paperSize="9" scale="75"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41"/>
  <sheetViews>
    <sheetView topLeftCell="C1" zoomScale="70" zoomScaleNormal="70" workbookViewId="0">
      <selection sqref="A1:S21"/>
    </sheetView>
  </sheetViews>
  <sheetFormatPr defaultRowHeight="13.2" x14ac:dyDescent="0.25"/>
  <cols>
    <col min="2" max="2" width="38.33203125" customWidth="1"/>
    <col min="3" max="3" width="28.21875" customWidth="1"/>
  </cols>
  <sheetData>
    <row r="1" spans="1:19" ht="16.2" thickBot="1" x14ac:dyDescent="0.35">
      <c r="A1" s="256" t="s">
        <v>395</v>
      </c>
      <c r="B1" s="256"/>
      <c r="C1" s="256"/>
      <c r="D1" s="256"/>
      <c r="E1" s="256"/>
      <c r="F1" s="256"/>
      <c r="G1" s="256"/>
      <c r="H1" s="256"/>
      <c r="I1" s="256"/>
      <c r="J1" s="256"/>
      <c r="K1" s="256"/>
      <c r="L1" s="256"/>
      <c r="M1" s="256"/>
      <c r="N1" s="256"/>
      <c r="O1" s="256"/>
      <c r="P1" s="58"/>
      <c r="Q1" s="58"/>
      <c r="R1" s="58"/>
      <c r="S1" s="57"/>
    </row>
    <row r="2" spans="1:19" ht="13.8" thickBot="1" x14ac:dyDescent="0.3">
      <c r="A2" s="257" t="s">
        <v>67</v>
      </c>
      <c r="B2" s="259" t="s">
        <v>68</v>
      </c>
      <c r="C2" s="259" t="s">
        <v>69</v>
      </c>
      <c r="D2" s="74" t="s">
        <v>70</v>
      </c>
      <c r="E2" s="75" t="s">
        <v>31</v>
      </c>
      <c r="F2" s="261" t="s">
        <v>71</v>
      </c>
      <c r="G2" s="263" t="s">
        <v>72</v>
      </c>
      <c r="H2" s="255" t="s">
        <v>73</v>
      </c>
      <c r="I2" s="255"/>
      <c r="J2" s="255" t="s">
        <v>74</v>
      </c>
      <c r="K2" s="255"/>
      <c r="L2" s="76" t="s">
        <v>75</v>
      </c>
      <c r="M2" s="255" t="s">
        <v>73</v>
      </c>
      <c r="N2" s="255"/>
      <c r="O2" s="255" t="s">
        <v>74</v>
      </c>
      <c r="P2" s="255"/>
      <c r="Q2" s="76" t="s">
        <v>75</v>
      </c>
      <c r="R2" s="103" t="s">
        <v>87</v>
      </c>
      <c r="S2" s="253" t="s">
        <v>76</v>
      </c>
    </row>
    <row r="3" spans="1:19" ht="13.8" thickBot="1" x14ac:dyDescent="0.3">
      <c r="A3" s="258"/>
      <c r="B3" s="265"/>
      <c r="C3" s="265"/>
      <c r="D3" s="91" t="s">
        <v>77</v>
      </c>
      <c r="E3" s="92"/>
      <c r="F3" s="266"/>
      <c r="G3" s="264"/>
      <c r="H3" s="111" t="s">
        <v>78</v>
      </c>
      <c r="I3" s="93" t="s">
        <v>79</v>
      </c>
      <c r="J3" s="111" t="s">
        <v>78</v>
      </c>
      <c r="K3" s="93" t="s">
        <v>79</v>
      </c>
      <c r="L3" s="94" t="s">
        <v>80</v>
      </c>
      <c r="M3" s="111" t="s">
        <v>78</v>
      </c>
      <c r="N3" s="119" t="s">
        <v>79</v>
      </c>
      <c r="O3" s="111" t="s">
        <v>78</v>
      </c>
      <c r="P3" s="93" t="s">
        <v>79</v>
      </c>
      <c r="Q3" s="94" t="s">
        <v>80</v>
      </c>
      <c r="R3" s="104" t="s">
        <v>80</v>
      </c>
      <c r="S3" s="254"/>
    </row>
    <row r="4" spans="1:19" ht="13.8" hidden="1" x14ac:dyDescent="0.25">
      <c r="A4" s="85">
        <v>12</v>
      </c>
      <c r="B4" s="223" t="s">
        <v>244</v>
      </c>
      <c r="C4" s="219" t="s">
        <v>27</v>
      </c>
      <c r="D4" s="72"/>
      <c r="E4" s="220" t="s">
        <v>398</v>
      </c>
      <c r="F4" s="220" t="s">
        <v>2</v>
      </c>
      <c r="G4" s="73">
        <v>500</v>
      </c>
      <c r="H4" s="113">
        <v>41.79</v>
      </c>
      <c r="I4" s="97">
        <v>40</v>
      </c>
      <c r="J4" s="99">
        <v>59.655000000000001</v>
      </c>
      <c r="K4" s="98">
        <v>0</v>
      </c>
      <c r="L4" s="226">
        <v>358.55500000000001</v>
      </c>
      <c r="M4" s="126">
        <v>41.42</v>
      </c>
      <c r="N4" s="127">
        <v>0</v>
      </c>
      <c r="O4" s="239">
        <v>59.503</v>
      </c>
      <c r="P4" s="65">
        <v>0</v>
      </c>
      <c r="Q4" s="232">
        <v>399.077</v>
      </c>
      <c r="R4" s="234">
        <v>399.077</v>
      </c>
      <c r="S4" s="168"/>
    </row>
    <row r="5" spans="1:19" ht="13.8" x14ac:dyDescent="0.25">
      <c r="A5" s="85">
        <v>21</v>
      </c>
      <c r="B5" s="223" t="s">
        <v>328</v>
      </c>
      <c r="C5" s="219" t="s">
        <v>24</v>
      </c>
      <c r="D5" s="72"/>
      <c r="E5" s="220" t="s">
        <v>398</v>
      </c>
      <c r="F5" s="221" t="s">
        <v>17</v>
      </c>
      <c r="G5" s="222">
        <v>510</v>
      </c>
      <c r="H5" s="113">
        <v>46.96</v>
      </c>
      <c r="I5" s="97">
        <v>25</v>
      </c>
      <c r="J5" s="99">
        <v>66.747</v>
      </c>
      <c r="K5" s="98">
        <v>30</v>
      </c>
      <c r="L5" s="227">
        <v>341.29300000000001</v>
      </c>
      <c r="M5" s="128">
        <v>45.46</v>
      </c>
      <c r="N5" s="129">
        <v>10</v>
      </c>
      <c r="O5" s="243">
        <v>62.985999999999997</v>
      </c>
      <c r="P5" s="65">
        <v>0</v>
      </c>
      <c r="Q5" s="232">
        <v>391.55399999999997</v>
      </c>
      <c r="R5" s="234">
        <v>391.55399999999997</v>
      </c>
      <c r="S5" s="101"/>
    </row>
    <row r="6" spans="1:19" ht="13.8" hidden="1" x14ac:dyDescent="0.25">
      <c r="A6" s="85">
        <v>5</v>
      </c>
      <c r="B6" s="223" t="s">
        <v>86</v>
      </c>
      <c r="C6" s="219" t="s">
        <v>28</v>
      </c>
      <c r="D6" s="72"/>
      <c r="E6" s="220" t="s">
        <v>398</v>
      </c>
      <c r="F6" s="220" t="s">
        <v>2</v>
      </c>
      <c r="G6" s="73">
        <v>500</v>
      </c>
      <c r="H6" s="113">
        <v>54.52</v>
      </c>
      <c r="I6" s="97">
        <v>20</v>
      </c>
      <c r="J6" s="98">
        <v>60.792000000000002</v>
      </c>
      <c r="K6" s="98">
        <v>0</v>
      </c>
      <c r="L6" s="227">
        <v>364.68799999999999</v>
      </c>
      <c r="M6" s="128">
        <v>49.97</v>
      </c>
      <c r="N6" s="129">
        <v>0</v>
      </c>
      <c r="O6" s="244">
        <v>63.618000000000002</v>
      </c>
      <c r="P6" s="65">
        <v>0</v>
      </c>
      <c r="Q6" s="232">
        <v>386.41200000000003</v>
      </c>
      <c r="R6" s="234">
        <v>386.41200000000003</v>
      </c>
      <c r="S6" s="101"/>
    </row>
    <row r="7" spans="1:19" ht="13.8" hidden="1" x14ac:dyDescent="0.25">
      <c r="A7" s="85">
        <v>3</v>
      </c>
      <c r="B7" s="223" t="s">
        <v>393</v>
      </c>
      <c r="C7" s="219" t="s">
        <v>21</v>
      </c>
      <c r="D7" s="72"/>
      <c r="E7" s="220" t="s">
        <v>398</v>
      </c>
      <c r="F7" s="220" t="s">
        <v>2</v>
      </c>
      <c r="G7" s="73">
        <v>500</v>
      </c>
      <c r="H7" s="113">
        <v>51</v>
      </c>
      <c r="I7" s="97">
        <v>10</v>
      </c>
      <c r="J7" s="238">
        <v>62.29</v>
      </c>
      <c r="K7" s="98">
        <v>0</v>
      </c>
      <c r="L7" s="226">
        <v>376.71000000000004</v>
      </c>
      <c r="M7" s="122">
        <v>52.02</v>
      </c>
      <c r="N7" s="123">
        <v>0</v>
      </c>
      <c r="O7" s="239">
        <v>62.021999999999998</v>
      </c>
      <c r="P7" s="65">
        <v>0</v>
      </c>
      <c r="Q7" s="232">
        <v>385.95799999999997</v>
      </c>
      <c r="R7" s="234">
        <v>385.95799999999997</v>
      </c>
      <c r="S7" s="130"/>
    </row>
    <row r="8" spans="1:19" ht="13.8" hidden="1" x14ac:dyDescent="0.25">
      <c r="A8" s="85">
        <v>23</v>
      </c>
      <c r="B8" s="223" t="s">
        <v>348</v>
      </c>
      <c r="C8" s="219" t="s">
        <v>15</v>
      </c>
      <c r="D8" s="72"/>
      <c r="E8" s="220" t="s">
        <v>398</v>
      </c>
      <c r="F8" s="220" t="s">
        <v>2</v>
      </c>
      <c r="G8" s="73">
        <v>500</v>
      </c>
      <c r="H8" s="113">
        <v>49.07</v>
      </c>
      <c r="I8" s="97">
        <v>20</v>
      </c>
      <c r="J8" s="98">
        <v>62.655000000000001</v>
      </c>
      <c r="K8" s="98">
        <v>0</v>
      </c>
      <c r="L8" s="226">
        <v>368.27499999999998</v>
      </c>
      <c r="M8" s="122">
        <v>44.46</v>
      </c>
      <c r="N8" s="123">
        <v>10</v>
      </c>
      <c r="O8" s="239">
        <v>62.27</v>
      </c>
      <c r="P8" s="65">
        <v>0</v>
      </c>
      <c r="Q8" s="232">
        <v>383.27</v>
      </c>
      <c r="R8" s="234">
        <v>383.27</v>
      </c>
      <c r="S8" s="130"/>
    </row>
    <row r="9" spans="1:19" ht="13.8" hidden="1" x14ac:dyDescent="0.25">
      <c r="A9" s="85">
        <v>20</v>
      </c>
      <c r="B9" s="223" t="s">
        <v>91</v>
      </c>
      <c r="C9" s="219" t="s">
        <v>20</v>
      </c>
      <c r="D9" s="72"/>
      <c r="E9" s="220" t="s">
        <v>398</v>
      </c>
      <c r="F9" s="220" t="s">
        <v>2</v>
      </c>
      <c r="G9" s="73">
        <v>500</v>
      </c>
      <c r="H9" s="113">
        <v>58.5</v>
      </c>
      <c r="I9" s="97">
        <v>30</v>
      </c>
      <c r="J9" s="98">
        <v>59.323</v>
      </c>
      <c r="K9" s="98">
        <v>0</v>
      </c>
      <c r="L9" s="226">
        <v>352.17700000000002</v>
      </c>
      <c r="M9" s="122">
        <v>61.42</v>
      </c>
      <c r="N9" s="123">
        <v>0</v>
      </c>
      <c r="O9" s="239">
        <v>57.256</v>
      </c>
      <c r="P9" s="65">
        <v>0</v>
      </c>
      <c r="Q9" s="232">
        <v>381.32400000000001</v>
      </c>
      <c r="R9" s="234">
        <v>381.32400000000001</v>
      </c>
      <c r="S9" s="130"/>
    </row>
    <row r="10" spans="1:19" ht="13.8" hidden="1" x14ac:dyDescent="0.25">
      <c r="A10" s="85">
        <v>27</v>
      </c>
      <c r="B10" s="223" t="s">
        <v>401</v>
      </c>
      <c r="C10" s="219" t="s">
        <v>24</v>
      </c>
      <c r="D10" s="72"/>
      <c r="E10" s="220" t="s">
        <v>398</v>
      </c>
      <c r="F10" s="220" t="s">
        <v>2</v>
      </c>
      <c r="G10" s="73">
        <v>500</v>
      </c>
      <c r="H10" s="113">
        <v>43.26</v>
      </c>
      <c r="I10" s="97">
        <v>30</v>
      </c>
      <c r="J10" s="98">
        <v>59.636000000000003</v>
      </c>
      <c r="K10" s="98">
        <v>0</v>
      </c>
      <c r="L10" s="226">
        <v>367.10400000000004</v>
      </c>
      <c r="M10" s="122">
        <v>47.79</v>
      </c>
      <c r="N10" s="123">
        <v>10</v>
      </c>
      <c r="O10" s="239">
        <v>64.317999999999998</v>
      </c>
      <c r="P10" s="65">
        <v>0</v>
      </c>
      <c r="Q10" s="232">
        <v>377.892</v>
      </c>
      <c r="R10" s="234">
        <v>377.892</v>
      </c>
      <c r="S10" s="130"/>
    </row>
    <row r="11" spans="1:19" ht="13.8" x14ac:dyDescent="0.25">
      <c r="A11" s="85">
        <v>18</v>
      </c>
      <c r="B11" s="223" t="s">
        <v>301</v>
      </c>
      <c r="C11" s="219" t="s">
        <v>20</v>
      </c>
      <c r="D11" s="72"/>
      <c r="E11" s="220" t="s">
        <v>398</v>
      </c>
      <c r="F11" s="221" t="s">
        <v>17</v>
      </c>
      <c r="G11" s="213">
        <v>520</v>
      </c>
      <c r="H11" s="113">
        <v>64.58</v>
      </c>
      <c r="I11" s="97">
        <v>0</v>
      </c>
      <c r="J11" s="98">
        <v>76.165999999999997</v>
      </c>
      <c r="K11" s="98">
        <v>20</v>
      </c>
      <c r="L11" s="226">
        <v>359.25400000000002</v>
      </c>
      <c r="M11" s="122">
        <v>65.33</v>
      </c>
      <c r="N11" s="123">
        <v>10</v>
      </c>
      <c r="O11" s="239">
        <v>74.445999999999998</v>
      </c>
      <c r="P11" s="65">
        <v>0</v>
      </c>
      <c r="Q11" s="232">
        <v>372.22399999999999</v>
      </c>
      <c r="R11" s="234">
        <v>372.22399999999999</v>
      </c>
      <c r="S11" s="130"/>
    </row>
    <row r="12" spans="1:19" ht="13.8" hidden="1" x14ac:dyDescent="0.25">
      <c r="A12" s="85">
        <v>9</v>
      </c>
      <c r="B12" s="223" t="s">
        <v>214</v>
      </c>
      <c r="C12" s="219" t="s">
        <v>95</v>
      </c>
      <c r="D12" s="72"/>
      <c r="E12" s="220" t="s">
        <v>398</v>
      </c>
      <c r="F12" s="220" t="s">
        <v>2</v>
      </c>
      <c r="G12" s="73">
        <v>500</v>
      </c>
      <c r="H12" s="113">
        <v>60</v>
      </c>
      <c r="I12" s="97">
        <v>20</v>
      </c>
      <c r="J12" s="98">
        <v>64.816000000000003</v>
      </c>
      <c r="K12" s="98">
        <v>0</v>
      </c>
      <c r="L12" s="226">
        <v>355.18399999999997</v>
      </c>
      <c r="M12" s="122">
        <v>75.319999999999993</v>
      </c>
      <c r="N12" s="123">
        <v>0</v>
      </c>
      <c r="O12" s="239">
        <v>63.174999999999997</v>
      </c>
      <c r="P12" s="65">
        <v>0</v>
      </c>
      <c r="Q12" s="232">
        <v>361.505</v>
      </c>
      <c r="R12" s="234">
        <v>361.505</v>
      </c>
      <c r="S12" s="130"/>
    </row>
    <row r="13" spans="1:19" ht="13.8" hidden="1" x14ac:dyDescent="0.25">
      <c r="A13" s="85">
        <v>8</v>
      </c>
      <c r="B13" s="223" t="s">
        <v>203</v>
      </c>
      <c r="C13" s="219" t="s">
        <v>27</v>
      </c>
      <c r="D13" s="72"/>
      <c r="E13" s="220" t="s">
        <v>398</v>
      </c>
      <c r="F13" s="220" t="s">
        <v>2</v>
      </c>
      <c r="G13" s="73">
        <v>500</v>
      </c>
      <c r="H13" s="113">
        <v>57.45</v>
      </c>
      <c r="I13" s="97">
        <v>15</v>
      </c>
      <c r="J13" s="98">
        <v>66.311000000000007</v>
      </c>
      <c r="K13" s="98">
        <v>0</v>
      </c>
      <c r="L13" s="226">
        <v>361.23899999999998</v>
      </c>
      <c r="M13" s="122">
        <v>60.82</v>
      </c>
      <c r="N13" s="123">
        <v>55</v>
      </c>
      <c r="O13" s="239">
        <v>65.561999999999998</v>
      </c>
      <c r="P13" s="65">
        <v>0</v>
      </c>
      <c r="Q13" s="232">
        <v>318.61799999999999</v>
      </c>
      <c r="R13" s="234">
        <v>361.23899999999998</v>
      </c>
      <c r="S13" s="130"/>
    </row>
    <row r="14" spans="1:19" ht="13.8" hidden="1" x14ac:dyDescent="0.25">
      <c r="A14" s="85">
        <v>17</v>
      </c>
      <c r="B14" s="223" t="s">
        <v>291</v>
      </c>
      <c r="C14" s="219" t="s">
        <v>95</v>
      </c>
      <c r="D14" s="72"/>
      <c r="E14" s="220" t="s">
        <v>398</v>
      </c>
      <c r="F14" s="220" t="s">
        <v>2</v>
      </c>
      <c r="G14" s="73">
        <v>500</v>
      </c>
      <c r="H14" s="113">
        <v>55.08</v>
      </c>
      <c r="I14" s="97">
        <v>30</v>
      </c>
      <c r="J14" s="98">
        <v>64.677000000000007</v>
      </c>
      <c r="K14" s="98">
        <v>20</v>
      </c>
      <c r="L14" s="226">
        <v>330.24299999999999</v>
      </c>
      <c r="M14" s="122">
        <v>53.41</v>
      </c>
      <c r="N14" s="123">
        <v>35</v>
      </c>
      <c r="O14" s="239">
        <v>62.774999999999999</v>
      </c>
      <c r="P14" s="65">
        <v>0</v>
      </c>
      <c r="Q14" s="232">
        <v>348.815</v>
      </c>
      <c r="R14" s="234">
        <v>348.815</v>
      </c>
      <c r="S14" s="101"/>
    </row>
    <row r="15" spans="1:19" ht="13.8" hidden="1" x14ac:dyDescent="0.25">
      <c r="A15" s="85">
        <v>16</v>
      </c>
      <c r="B15" s="223" t="s">
        <v>282</v>
      </c>
      <c r="C15" s="219" t="s">
        <v>28</v>
      </c>
      <c r="D15" s="72"/>
      <c r="E15" s="220" t="s">
        <v>398</v>
      </c>
      <c r="F15" s="220" t="s">
        <v>2</v>
      </c>
      <c r="G15" s="73">
        <v>500</v>
      </c>
      <c r="H15" s="113">
        <v>77.16</v>
      </c>
      <c r="I15" s="97">
        <v>20</v>
      </c>
      <c r="J15" s="98">
        <v>73.695999999999998</v>
      </c>
      <c r="K15" s="98">
        <v>0</v>
      </c>
      <c r="L15" s="226">
        <v>329.14400000000001</v>
      </c>
      <c r="M15" s="122">
        <v>65.53</v>
      </c>
      <c r="N15" s="123">
        <v>15</v>
      </c>
      <c r="O15" s="239">
        <v>73.825000000000003</v>
      </c>
      <c r="P15" s="65">
        <v>0</v>
      </c>
      <c r="Q15" s="232">
        <v>345.64499999999998</v>
      </c>
      <c r="R15" s="234">
        <v>345.64499999999998</v>
      </c>
      <c r="S15" s="130"/>
    </row>
    <row r="16" spans="1:19" ht="13.8" hidden="1" x14ac:dyDescent="0.25">
      <c r="A16" s="85">
        <v>30</v>
      </c>
      <c r="B16" s="224" t="s">
        <v>404</v>
      </c>
      <c r="C16" s="219" t="s">
        <v>403</v>
      </c>
      <c r="D16" s="72"/>
      <c r="E16" s="220" t="s">
        <v>398</v>
      </c>
      <c r="F16" s="235" t="s">
        <v>2</v>
      </c>
      <c r="G16" s="73">
        <v>500</v>
      </c>
      <c r="H16" s="113">
        <v>85.87</v>
      </c>
      <c r="I16" s="97">
        <v>85</v>
      </c>
      <c r="J16" s="98">
        <v>66.423000000000002</v>
      </c>
      <c r="K16" s="98">
        <v>0</v>
      </c>
      <c r="L16" s="226">
        <v>262.70699999999999</v>
      </c>
      <c r="M16" s="122">
        <v>79.430000000000007</v>
      </c>
      <c r="N16" s="123">
        <v>20</v>
      </c>
      <c r="O16" s="239">
        <v>63.11</v>
      </c>
      <c r="P16" s="65">
        <v>0</v>
      </c>
      <c r="Q16" s="232">
        <v>337.46</v>
      </c>
      <c r="R16" s="234">
        <v>337.46</v>
      </c>
      <c r="S16" s="130"/>
    </row>
    <row r="17" spans="1:19" ht="13.8" x14ac:dyDescent="0.25">
      <c r="A17" s="85">
        <v>14</v>
      </c>
      <c r="B17" s="223" t="s">
        <v>263</v>
      </c>
      <c r="C17" s="219" t="s">
        <v>18</v>
      </c>
      <c r="D17" s="72"/>
      <c r="E17" s="220" t="s">
        <v>398</v>
      </c>
      <c r="F17" s="221" t="s">
        <v>17</v>
      </c>
      <c r="G17" s="222">
        <v>520</v>
      </c>
      <c r="H17" s="113">
        <v>88.92</v>
      </c>
      <c r="I17" s="97">
        <v>25</v>
      </c>
      <c r="J17" s="238">
        <v>91.266000000000005</v>
      </c>
      <c r="K17" s="98">
        <v>20</v>
      </c>
      <c r="L17" s="226">
        <v>294.81399999999996</v>
      </c>
      <c r="M17" s="122">
        <v>94.69</v>
      </c>
      <c r="N17" s="123">
        <v>10</v>
      </c>
      <c r="O17" s="239">
        <v>80.225999999999999</v>
      </c>
      <c r="P17" s="65">
        <v>0</v>
      </c>
      <c r="Q17" s="232">
        <v>335.084</v>
      </c>
      <c r="R17" s="234">
        <v>335.084</v>
      </c>
      <c r="S17" s="130"/>
    </row>
    <row r="18" spans="1:19" ht="13.8" hidden="1" x14ac:dyDescent="0.25">
      <c r="A18" s="85">
        <v>31</v>
      </c>
      <c r="B18" s="223" t="s">
        <v>402</v>
      </c>
      <c r="C18" s="219" t="s">
        <v>22</v>
      </c>
      <c r="D18" s="72"/>
      <c r="E18" s="220" t="s">
        <v>398</v>
      </c>
      <c r="F18" s="235" t="s">
        <v>2</v>
      </c>
      <c r="G18" s="73">
        <v>500</v>
      </c>
      <c r="H18" s="113">
        <v>64.58</v>
      </c>
      <c r="I18" s="97">
        <v>35</v>
      </c>
      <c r="J18" s="98">
        <v>65.775000000000006</v>
      </c>
      <c r="K18" s="98">
        <v>0</v>
      </c>
      <c r="L18" s="226">
        <v>334.64499999999998</v>
      </c>
      <c r="M18" s="122">
        <v>75.08</v>
      </c>
      <c r="N18" s="123">
        <v>50</v>
      </c>
      <c r="O18" s="239">
        <v>65.370999999999995</v>
      </c>
      <c r="P18" s="65">
        <v>0</v>
      </c>
      <c r="Q18" s="232">
        <v>309.54899999999998</v>
      </c>
      <c r="R18" s="234">
        <v>334.64499999999998</v>
      </c>
      <c r="S18" s="130"/>
    </row>
    <row r="19" spans="1:19" ht="13.8" hidden="1" x14ac:dyDescent="0.25">
      <c r="A19" s="85">
        <v>7</v>
      </c>
      <c r="B19" s="223" t="s">
        <v>195</v>
      </c>
      <c r="C19" s="219" t="s">
        <v>16</v>
      </c>
      <c r="D19" s="72"/>
      <c r="E19" s="220" t="s">
        <v>398</v>
      </c>
      <c r="F19" s="220" t="s">
        <v>2</v>
      </c>
      <c r="G19" s="73">
        <v>500</v>
      </c>
      <c r="H19" s="113">
        <v>117.94</v>
      </c>
      <c r="I19" s="97">
        <v>65</v>
      </c>
      <c r="J19" s="98">
        <v>66.436000000000007</v>
      </c>
      <c r="K19" s="98">
        <v>0</v>
      </c>
      <c r="L19" s="226">
        <v>250.624</v>
      </c>
      <c r="M19" s="122">
        <v>87.66</v>
      </c>
      <c r="N19" s="123">
        <v>10</v>
      </c>
      <c r="O19" s="239">
        <v>68.91</v>
      </c>
      <c r="P19" s="65">
        <v>0</v>
      </c>
      <c r="Q19" s="232">
        <v>333.43</v>
      </c>
      <c r="R19" s="234">
        <v>333.43</v>
      </c>
      <c r="S19" s="130"/>
    </row>
    <row r="20" spans="1:19" ht="13.8" hidden="1" x14ac:dyDescent="0.25">
      <c r="A20" s="85">
        <v>22</v>
      </c>
      <c r="B20" s="223" t="s">
        <v>19</v>
      </c>
      <c r="C20" s="219" t="s">
        <v>18</v>
      </c>
      <c r="D20" s="72"/>
      <c r="E20" s="220" t="s">
        <v>394</v>
      </c>
      <c r="F20" s="220" t="s">
        <v>2</v>
      </c>
      <c r="G20" s="73">
        <v>500</v>
      </c>
      <c r="H20" s="113">
        <v>66.2</v>
      </c>
      <c r="I20" s="97">
        <v>25</v>
      </c>
      <c r="J20" s="98">
        <v>75.816999999999993</v>
      </c>
      <c r="K20" s="98">
        <v>0</v>
      </c>
      <c r="L20" s="226">
        <v>332.983</v>
      </c>
      <c r="M20" s="122">
        <v>66.56</v>
      </c>
      <c r="N20" s="123">
        <v>30</v>
      </c>
      <c r="O20" s="239">
        <v>74.406999999999996</v>
      </c>
      <c r="P20" s="65">
        <v>0</v>
      </c>
      <c r="Q20" s="232">
        <v>329.03300000000002</v>
      </c>
      <c r="R20" s="234">
        <v>332.983</v>
      </c>
      <c r="S20" s="130"/>
    </row>
    <row r="21" spans="1:19" ht="13.8" x14ac:dyDescent="0.25">
      <c r="A21" s="85">
        <v>2</v>
      </c>
      <c r="B21" s="223" t="s">
        <v>161</v>
      </c>
      <c r="C21" s="219" t="s">
        <v>21</v>
      </c>
      <c r="D21" s="72"/>
      <c r="E21" s="220" t="s">
        <v>398</v>
      </c>
      <c r="F21" s="221" t="s">
        <v>17</v>
      </c>
      <c r="G21" s="213">
        <v>514</v>
      </c>
      <c r="H21" s="113">
        <v>78.45</v>
      </c>
      <c r="I21" s="97">
        <v>45</v>
      </c>
      <c r="J21" s="98">
        <v>77.207999999999998</v>
      </c>
      <c r="K21" s="98">
        <v>0</v>
      </c>
      <c r="L21" s="226">
        <v>313.34199999999998</v>
      </c>
      <c r="M21" s="122">
        <v>77.239999999999995</v>
      </c>
      <c r="N21" s="123">
        <v>30</v>
      </c>
      <c r="O21" s="239">
        <v>75.159000000000006</v>
      </c>
      <c r="P21" s="65">
        <v>0</v>
      </c>
      <c r="Q21" s="232">
        <v>331.601</v>
      </c>
      <c r="R21" s="234">
        <v>331.601</v>
      </c>
      <c r="S21" s="130"/>
    </row>
    <row r="22" spans="1:19" ht="13.8" hidden="1" x14ac:dyDescent="0.25">
      <c r="A22" s="85">
        <v>11</v>
      </c>
      <c r="B22" s="223" t="s">
        <v>235</v>
      </c>
      <c r="C22" s="219" t="s">
        <v>95</v>
      </c>
      <c r="D22" s="72"/>
      <c r="E22" s="220" t="s">
        <v>398</v>
      </c>
      <c r="F22" s="220" t="s">
        <v>2</v>
      </c>
      <c r="G22" s="73">
        <v>500</v>
      </c>
      <c r="H22" s="113">
        <v>87.52</v>
      </c>
      <c r="I22" s="97">
        <v>30</v>
      </c>
      <c r="J22" s="98">
        <v>76.474000000000004</v>
      </c>
      <c r="K22" s="98">
        <v>0</v>
      </c>
      <c r="L22" s="226">
        <v>306.00599999999997</v>
      </c>
      <c r="M22" s="122">
        <v>72.5</v>
      </c>
      <c r="N22" s="123">
        <v>35</v>
      </c>
      <c r="O22" s="239">
        <v>75.153000000000006</v>
      </c>
      <c r="P22" s="65">
        <v>0</v>
      </c>
      <c r="Q22" s="232">
        <v>317.34699999999998</v>
      </c>
      <c r="R22" s="234">
        <v>317.34699999999998</v>
      </c>
      <c r="S22" s="130"/>
    </row>
    <row r="23" spans="1:19" ht="13.8" hidden="1" x14ac:dyDescent="0.25">
      <c r="A23" s="85">
        <v>15</v>
      </c>
      <c r="B23" s="223" t="s">
        <v>93</v>
      </c>
      <c r="C23" s="219" t="s">
        <v>15</v>
      </c>
      <c r="D23" s="72"/>
      <c r="E23" s="220" t="s">
        <v>398</v>
      </c>
      <c r="F23" s="236" t="s">
        <v>2</v>
      </c>
      <c r="G23" s="64">
        <v>500</v>
      </c>
      <c r="H23" s="113">
        <v>99.67</v>
      </c>
      <c r="I23" s="97">
        <v>50</v>
      </c>
      <c r="J23" s="98">
        <v>71.311999999999998</v>
      </c>
      <c r="K23" s="98">
        <v>0</v>
      </c>
      <c r="L23" s="226">
        <v>279.01799999999997</v>
      </c>
      <c r="M23" s="122">
        <v>83.86</v>
      </c>
      <c r="N23" s="123">
        <v>40</v>
      </c>
      <c r="O23" s="239">
        <v>67.367999999999995</v>
      </c>
      <c r="P23" s="65">
        <v>0</v>
      </c>
      <c r="Q23" s="232">
        <v>308.77199999999999</v>
      </c>
      <c r="R23" s="234">
        <v>308.77199999999999</v>
      </c>
      <c r="S23" s="130"/>
    </row>
    <row r="24" spans="1:19" ht="14.4" hidden="1" thickBot="1" x14ac:dyDescent="0.3">
      <c r="A24" s="85">
        <v>4</v>
      </c>
      <c r="B24" s="223" t="s">
        <v>25</v>
      </c>
      <c r="C24" s="219" t="s">
        <v>26</v>
      </c>
      <c r="D24" s="72"/>
      <c r="E24" s="220" t="s">
        <v>398</v>
      </c>
      <c r="F24" s="236" t="s">
        <v>2</v>
      </c>
      <c r="G24" s="64">
        <v>500</v>
      </c>
      <c r="H24" s="113">
        <v>500</v>
      </c>
      <c r="I24" s="97"/>
      <c r="J24" s="98"/>
      <c r="K24" s="98"/>
      <c r="L24" s="226">
        <v>0</v>
      </c>
      <c r="M24" s="122">
        <v>500</v>
      </c>
      <c r="N24" s="123"/>
      <c r="O24" s="239"/>
      <c r="P24" s="65"/>
      <c r="Q24" s="232">
        <v>0</v>
      </c>
      <c r="R24" s="234">
        <v>0</v>
      </c>
      <c r="S24" s="182"/>
    </row>
    <row r="25" spans="1:19" ht="15.6" hidden="1" x14ac:dyDescent="0.3">
      <c r="A25" s="256" t="s">
        <v>396</v>
      </c>
      <c r="B25" s="256"/>
      <c r="C25" s="256"/>
      <c r="D25" s="256"/>
      <c r="E25" s="256"/>
      <c r="F25" s="256"/>
      <c r="G25" s="256"/>
      <c r="H25" s="256"/>
      <c r="I25" s="256"/>
      <c r="J25" s="256"/>
      <c r="K25" s="256"/>
      <c r="L25" s="256"/>
      <c r="M25" s="256"/>
      <c r="N25" s="256"/>
      <c r="O25" s="256"/>
      <c r="P25" s="58"/>
      <c r="Q25" s="58"/>
      <c r="R25" s="58"/>
      <c r="S25" s="57"/>
    </row>
    <row r="26" spans="1:19" hidden="1" x14ac:dyDescent="0.25">
      <c r="A26" s="257" t="s">
        <v>67</v>
      </c>
      <c r="B26" s="259" t="s">
        <v>68</v>
      </c>
      <c r="C26" s="259" t="s">
        <v>69</v>
      </c>
      <c r="D26" s="74" t="s">
        <v>70</v>
      </c>
      <c r="E26" s="75" t="s">
        <v>31</v>
      </c>
      <c r="F26" s="261" t="s">
        <v>71</v>
      </c>
      <c r="G26" s="263" t="s">
        <v>72</v>
      </c>
      <c r="H26" s="255" t="s">
        <v>73</v>
      </c>
      <c r="I26" s="255"/>
      <c r="J26" s="255" t="s">
        <v>74</v>
      </c>
      <c r="K26" s="255"/>
      <c r="L26" s="76" t="s">
        <v>75</v>
      </c>
      <c r="M26" s="255" t="s">
        <v>73</v>
      </c>
      <c r="N26" s="255"/>
      <c r="O26" s="255" t="s">
        <v>74</v>
      </c>
      <c r="P26" s="255"/>
      <c r="Q26" s="76" t="s">
        <v>75</v>
      </c>
      <c r="R26" s="103" t="s">
        <v>87</v>
      </c>
      <c r="S26" s="253" t="s">
        <v>76</v>
      </c>
    </row>
    <row r="27" spans="1:19" ht="13.8" hidden="1" thickBot="1" x14ac:dyDescent="0.3">
      <c r="A27" s="258"/>
      <c r="B27" s="265"/>
      <c r="C27" s="265"/>
      <c r="D27" s="91" t="s">
        <v>77</v>
      </c>
      <c r="E27" s="92"/>
      <c r="F27" s="266"/>
      <c r="G27" s="264"/>
      <c r="H27" s="111" t="s">
        <v>78</v>
      </c>
      <c r="I27" s="93" t="s">
        <v>79</v>
      </c>
      <c r="J27" s="111" t="s">
        <v>78</v>
      </c>
      <c r="K27" s="93" t="s">
        <v>79</v>
      </c>
      <c r="L27" s="94" t="s">
        <v>80</v>
      </c>
      <c r="M27" s="111" t="s">
        <v>78</v>
      </c>
      <c r="N27" s="119" t="s">
        <v>79</v>
      </c>
      <c r="O27" s="111" t="s">
        <v>78</v>
      </c>
      <c r="P27" s="93" t="s">
        <v>79</v>
      </c>
      <c r="Q27" s="94" t="s">
        <v>80</v>
      </c>
      <c r="R27" s="104" t="s">
        <v>80</v>
      </c>
      <c r="S27" s="254"/>
    </row>
    <row r="28" spans="1:19" ht="13.8" hidden="1" x14ac:dyDescent="0.25">
      <c r="A28" s="85" t="s">
        <v>50</v>
      </c>
      <c r="B28" s="142"/>
      <c r="C28" s="71"/>
      <c r="D28" s="72"/>
      <c r="E28" s="72"/>
      <c r="F28" s="69"/>
      <c r="G28" s="64">
        <v>500</v>
      </c>
      <c r="H28" s="113"/>
      <c r="I28" s="97"/>
      <c r="J28" s="117"/>
      <c r="K28" s="98"/>
      <c r="L28" s="106">
        <v>330.68</v>
      </c>
      <c r="M28" s="122"/>
      <c r="N28" s="123"/>
      <c r="O28" s="113"/>
      <c r="P28" s="65"/>
      <c r="Q28" s="108">
        <v>360.75</v>
      </c>
      <c r="R28" s="105">
        <v>360.75</v>
      </c>
      <c r="S28" s="130" t="s">
        <v>88</v>
      </c>
    </row>
    <row r="29" spans="1:19" ht="13.8" hidden="1" x14ac:dyDescent="0.25">
      <c r="A29" s="85" t="s">
        <v>46</v>
      </c>
      <c r="B29" s="142"/>
      <c r="C29" s="71"/>
      <c r="D29" s="72"/>
      <c r="E29" s="72"/>
      <c r="F29" s="140"/>
      <c r="G29" s="64">
        <v>500</v>
      </c>
      <c r="H29" s="113"/>
      <c r="I29" s="97"/>
      <c r="J29" s="117"/>
      <c r="K29" s="98"/>
      <c r="L29" s="106">
        <v>335.14</v>
      </c>
      <c r="M29" s="122"/>
      <c r="N29" s="123"/>
      <c r="O29" s="113"/>
      <c r="P29" s="65"/>
      <c r="Q29" s="108">
        <v>355.98</v>
      </c>
      <c r="R29" s="105">
        <v>355.98</v>
      </c>
      <c r="S29" s="130" t="s">
        <v>89</v>
      </c>
    </row>
    <row r="30" spans="1:19" ht="13.8" hidden="1" x14ac:dyDescent="0.25">
      <c r="A30" s="85" t="s">
        <v>36</v>
      </c>
      <c r="B30" s="142"/>
      <c r="C30" s="71"/>
      <c r="D30" s="72"/>
      <c r="E30" s="72"/>
      <c r="F30" s="69"/>
      <c r="G30" s="64">
        <v>500</v>
      </c>
      <c r="H30" s="113"/>
      <c r="I30" s="97"/>
      <c r="J30" s="117"/>
      <c r="K30" s="98"/>
      <c r="L30" s="106">
        <v>340.06</v>
      </c>
      <c r="M30" s="122"/>
      <c r="N30" s="123"/>
      <c r="O30" s="113"/>
      <c r="P30" s="65"/>
      <c r="Q30" s="108">
        <v>350.9</v>
      </c>
      <c r="R30" s="105">
        <v>350.9</v>
      </c>
      <c r="S30" s="130" t="s">
        <v>90</v>
      </c>
    </row>
    <row r="31" spans="1:19" ht="13.8" hidden="1" x14ac:dyDescent="0.25">
      <c r="A31" s="85" t="s">
        <v>39</v>
      </c>
      <c r="B31" s="142"/>
      <c r="C31" s="71"/>
      <c r="D31" s="72"/>
      <c r="E31" s="72"/>
      <c r="F31" s="69"/>
      <c r="G31" s="64">
        <v>500</v>
      </c>
      <c r="H31" s="113"/>
      <c r="I31" s="97"/>
      <c r="J31" s="117"/>
      <c r="K31" s="98"/>
      <c r="L31" s="106">
        <v>350.26</v>
      </c>
      <c r="M31" s="122"/>
      <c r="N31" s="123"/>
      <c r="O31" s="113"/>
      <c r="P31" s="65"/>
      <c r="Q31" s="108">
        <v>314.73</v>
      </c>
      <c r="R31" s="105">
        <v>350.26</v>
      </c>
      <c r="S31" s="130" t="s">
        <v>35</v>
      </c>
    </row>
    <row r="32" spans="1:19" ht="13.8" hidden="1" x14ac:dyDescent="0.25">
      <c r="A32" s="85" t="s">
        <v>58</v>
      </c>
      <c r="B32" s="142"/>
      <c r="C32" s="71"/>
      <c r="D32" s="72"/>
      <c r="E32" s="72"/>
      <c r="F32" s="69"/>
      <c r="G32" s="64">
        <v>500</v>
      </c>
      <c r="H32" s="113"/>
      <c r="I32" s="97"/>
      <c r="J32" s="117"/>
      <c r="K32" s="98"/>
      <c r="L32" s="106">
        <v>305.07</v>
      </c>
      <c r="M32" s="122"/>
      <c r="N32" s="123"/>
      <c r="O32" s="113"/>
      <c r="P32" s="65"/>
      <c r="Q32" s="108">
        <v>348.3</v>
      </c>
      <c r="R32" s="105">
        <v>348.3</v>
      </c>
      <c r="S32" s="101" t="s">
        <v>36</v>
      </c>
    </row>
    <row r="33" spans="1:19" ht="13.8" hidden="1" x14ac:dyDescent="0.25">
      <c r="A33" s="85" t="s">
        <v>55</v>
      </c>
      <c r="B33" s="142"/>
      <c r="C33" s="71"/>
      <c r="D33" s="72"/>
      <c r="E33" s="72"/>
      <c r="F33" s="69"/>
      <c r="G33" s="64">
        <v>500</v>
      </c>
      <c r="H33" s="113"/>
      <c r="I33" s="97"/>
      <c r="J33" s="117"/>
      <c r="K33" s="98"/>
      <c r="L33" s="106">
        <v>337.46</v>
      </c>
      <c r="M33" s="122"/>
      <c r="N33" s="123"/>
      <c r="O33" s="113"/>
      <c r="P33" s="65"/>
      <c r="Q33" s="108">
        <v>342.8</v>
      </c>
      <c r="R33" s="105">
        <v>342.8</v>
      </c>
      <c r="S33" s="130" t="s">
        <v>37</v>
      </c>
    </row>
    <row r="34" spans="1:19" ht="13.8" hidden="1" x14ac:dyDescent="0.25">
      <c r="A34" s="85" t="s">
        <v>48</v>
      </c>
      <c r="B34" s="142"/>
      <c r="C34" s="89"/>
      <c r="D34" s="90"/>
      <c r="E34" s="72"/>
      <c r="F34" s="140"/>
      <c r="G34" s="64">
        <v>500</v>
      </c>
      <c r="H34" s="113"/>
      <c r="I34" s="97"/>
      <c r="J34" s="117"/>
      <c r="K34" s="98"/>
      <c r="L34" s="106">
        <v>333.47</v>
      </c>
      <c r="M34" s="122"/>
      <c r="N34" s="123"/>
      <c r="O34" s="113"/>
      <c r="P34" s="65"/>
      <c r="Q34" s="108">
        <v>330.11</v>
      </c>
      <c r="R34" s="105">
        <v>333.47</v>
      </c>
      <c r="S34" s="130" t="s">
        <v>38</v>
      </c>
    </row>
    <row r="35" spans="1:19" ht="13.8" hidden="1" x14ac:dyDescent="0.25">
      <c r="A35" s="85" t="s">
        <v>60</v>
      </c>
      <c r="B35" s="142"/>
      <c r="C35" s="70"/>
      <c r="D35" s="72"/>
      <c r="E35" s="72"/>
      <c r="F35" s="69"/>
      <c r="G35" s="64">
        <v>500</v>
      </c>
      <c r="H35" s="113"/>
      <c r="I35" s="97"/>
      <c r="J35" s="117"/>
      <c r="K35" s="98"/>
      <c r="L35" s="106">
        <v>308.55</v>
      </c>
      <c r="M35" s="122"/>
      <c r="N35" s="123"/>
      <c r="O35" s="113"/>
      <c r="P35" s="65"/>
      <c r="Q35" s="108">
        <v>309.86</v>
      </c>
      <c r="R35" s="105">
        <v>309.86</v>
      </c>
      <c r="S35" s="101" t="s">
        <v>39</v>
      </c>
    </row>
    <row r="36" spans="1:19" ht="14.4" hidden="1" thickBot="1" x14ac:dyDescent="0.3">
      <c r="A36" s="170" t="s">
        <v>45</v>
      </c>
      <c r="B36" s="171"/>
      <c r="C36" s="183"/>
      <c r="D36" s="173"/>
      <c r="E36" s="173"/>
      <c r="F36" s="184"/>
      <c r="G36" s="185">
        <v>518</v>
      </c>
      <c r="H36" s="83"/>
      <c r="I36" s="175"/>
      <c r="J36" s="176"/>
      <c r="K36" s="177"/>
      <c r="L36" s="178">
        <v>305.89999999999998</v>
      </c>
      <c r="M36" s="179"/>
      <c r="N36" s="180"/>
      <c r="O36" s="83"/>
      <c r="P36" s="81"/>
      <c r="Q36" s="181">
        <v>287.62</v>
      </c>
      <c r="R36" s="139">
        <v>305.89999999999998</v>
      </c>
      <c r="S36" s="102" t="s">
        <v>40</v>
      </c>
    </row>
    <row r="37" spans="1:19" ht="15.6" hidden="1" x14ac:dyDescent="0.3">
      <c r="A37" s="256" t="s">
        <v>397</v>
      </c>
      <c r="B37" s="256"/>
      <c r="C37" s="256"/>
      <c r="D37" s="256"/>
      <c r="E37" s="256"/>
      <c r="F37" s="256"/>
      <c r="G37" s="256"/>
      <c r="H37" s="256"/>
      <c r="I37" s="256"/>
      <c r="J37" s="256"/>
      <c r="K37" s="256"/>
      <c r="L37" s="256"/>
      <c r="M37" s="256"/>
      <c r="N37" s="256"/>
      <c r="O37" s="256"/>
      <c r="P37" s="256"/>
      <c r="Q37" s="256"/>
      <c r="R37" s="256"/>
      <c r="S37" s="256"/>
    </row>
    <row r="38" spans="1:19" hidden="1" x14ac:dyDescent="0.25">
      <c r="A38" s="257" t="s">
        <v>67</v>
      </c>
      <c r="B38" s="259" t="s">
        <v>68</v>
      </c>
      <c r="C38" s="259" t="s">
        <v>69</v>
      </c>
      <c r="D38" s="74" t="s">
        <v>70</v>
      </c>
      <c r="E38" s="75" t="s">
        <v>31</v>
      </c>
      <c r="F38" s="261" t="s">
        <v>71</v>
      </c>
      <c r="G38" s="263" t="s">
        <v>72</v>
      </c>
      <c r="H38" s="255" t="s">
        <v>73</v>
      </c>
      <c r="I38" s="255"/>
      <c r="J38" s="255" t="s">
        <v>74</v>
      </c>
      <c r="K38" s="255"/>
      <c r="L38" s="76" t="s">
        <v>75</v>
      </c>
      <c r="M38" s="255" t="s">
        <v>73</v>
      </c>
      <c r="N38" s="255"/>
      <c r="O38" s="255" t="s">
        <v>74</v>
      </c>
      <c r="P38" s="255"/>
      <c r="Q38" s="76" t="s">
        <v>75</v>
      </c>
      <c r="R38" s="103" t="s">
        <v>87</v>
      </c>
      <c r="S38" s="253" t="s">
        <v>76</v>
      </c>
    </row>
    <row r="39" spans="1:19" ht="13.8" hidden="1" thickBot="1" x14ac:dyDescent="0.3">
      <c r="A39" s="258"/>
      <c r="B39" s="265"/>
      <c r="C39" s="265"/>
      <c r="D39" s="91" t="s">
        <v>77</v>
      </c>
      <c r="E39" s="92"/>
      <c r="F39" s="266"/>
      <c r="G39" s="264"/>
      <c r="H39" s="111" t="s">
        <v>78</v>
      </c>
      <c r="I39" s="93" t="s">
        <v>79</v>
      </c>
      <c r="J39" s="111" t="s">
        <v>78</v>
      </c>
      <c r="K39" s="93" t="s">
        <v>79</v>
      </c>
      <c r="L39" s="94" t="s">
        <v>80</v>
      </c>
      <c r="M39" s="111" t="s">
        <v>78</v>
      </c>
      <c r="N39" s="119" t="s">
        <v>79</v>
      </c>
      <c r="O39" s="111" t="s">
        <v>78</v>
      </c>
      <c r="P39" s="93" t="s">
        <v>79</v>
      </c>
      <c r="Q39" s="94" t="s">
        <v>80</v>
      </c>
      <c r="R39" s="104" t="s">
        <v>80</v>
      </c>
      <c r="S39" s="254"/>
    </row>
    <row r="40" spans="1:19" ht="13.8" hidden="1" x14ac:dyDescent="0.25">
      <c r="A40" s="85" t="s">
        <v>61</v>
      </c>
      <c r="B40" s="142"/>
      <c r="C40" s="143"/>
      <c r="D40" s="72"/>
      <c r="E40" s="72"/>
      <c r="F40" s="140"/>
      <c r="G40" s="64">
        <v>500</v>
      </c>
      <c r="H40" s="113"/>
      <c r="I40" s="97"/>
      <c r="J40" s="117"/>
      <c r="K40" s="98"/>
      <c r="L40" s="106">
        <v>316.82</v>
      </c>
      <c r="M40" s="122"/>
      <c r="N40" s="123"/>
      <c r="O40" s="113"/>
      <c r="P40" s="65"/>
      <c r="Q40" s="108">
        <v>354.63</v>
      </c>
      <c r="R40" s="105">
        <v>354.63</v>
      </c>
      <c r="S40" s="130" t="s">
        <v>40</v>
      </c>
    </row>
    <row r="41" spans="1:19" ht="13.8" hidden="1" x14ac:dyDescent="0.25">
      <c r="A41" s="85" t="s">
        <v>62</v>
      </c>
      <c r="B41" s="142"/>
      <c r="C41" s="70"/>
      <c r="D41" s="72"/>
      <c r="E41" s="72"/>
      <c r="F41" s="69"/>
      <c r="G41" s="64">
        <v>500</v>
      </c>
      <c r="H41" s="113"/>
      <c r="I41" s="97"/>
      <c r="J41" s="117"/>
      <c r="K41" s="98"/>
      <c r="L41" s="106">
        <v>346.5</v>
      </c>
      <c r="M41" s="122"/>
      <c r="N41" s="123"/>
      <c r="O41" s="113"/>
      <c r="P41" s="65"/>
      <c r="Q41" s="108">
        <v>343.88</v>
      </c>
      <c r="R41" s="105">
        <v>346.5</v>
      </c>
      <c r="S41" s="130" t="s">
        <v>43</v>
      </c>
    </row>
  </sheetData>
  <autoFilter ref="A3:S41">
    <filterColumn colId="5">
      <filters>
        <filter val="B"/>
      </filters>
    </filterColumn>
  </autoFilter>
  <sortState ref="A4:R24">
    <sortCondition descending="1" ref="R4:R24"/>
  </sortState>
  <mergeCells count="33">
    <mergeCell ref="M38:N38"/>
    <mergeCell ref="O38:P38"/>
    <mergeCell ref="S38:S39"/>
    <mergeCell ref="O26:P26"/>
    <mergeCell ref="S26:S27"/>
    <mergeCell ref="A37:S37"/>
    <mergeCell ref="A38:A39"/>
    <mergeCell ref="B38:B39"/>
    <mergeCell ref="C38:C39"/>
    <mergeCell ref="F38:F39"/>
    <mergeCell ref="G38:G39"/>
    <mergeCell ref="H38:I38"/>
    <mergeCell ref="J38:K38"/>
    <mergeCell ref="S2:S3"/>
    <mergeCell ref="A25:O25"/>
    <mergeCell ref="A26:A27"/>
    <mergeCell ref="B26:B27"/>
    <mergeCell ref="C26:C27"/>
    <mergeCell ref="F26:F27"/>
    <mergeCell ref="G26:G27"/>
    <mergeCell ref="H26:I26"/>
    <mergeCell ref="J26:K26"/>
    <mergeCell ref="M26:N26"/>
    <mergeCell ref="A1:O1"/>
    <mergeCell ref="A2:A3"/>
    <mergeCell ref="B2:B3"/>
    <mergeCell ref="C2:C3"/>
    <mergeCell ref="F2:F3"/>
    <mergeCell ref="G2:G3"/>
    <mergeCell ref="H2:I2"/>
    <mergeCell ref="J2:K2"/>
    <mergeCell ref="M2:N2"/>
    <mergeCell ref="O2:P2"/>
  </mergeCells>
  <dataValidations count="1">
    <dataValidation type="list" allowBlank="1" showInputMessage="1" showErrorMessage="1" sqref="C24">
      <formula1>MEGYE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workbookViewId="0">
      <selection activeCell="S14" sqref="S14"/>
    </sheetView>
  </sheetViews>
  <sheetFormatPr defaultRowHeight="13.2" x14ac:dyDescent="0.25"/>
  <cols>
    <col min="1" max="1" width="4.77734375" customWidth="1"/>
    <col min="2" max="2" width="31.5546875" bestFit="1" customWidth="1"/>
    <col min="3" max="3" width="25.77734375" bestFit="1" customWidth="1"/>
    <col min="4" max="4" width="8.77734375" customWidth="1"/>
    <col min="10" max="10" width="6.5546875" customWidth="1"/>
    <col min="11" max="11" width="8.44140625" customWidth="1"/>
    <col min="13" max="13" width="7" customWidth="1"/>
    <col min="14" max="14" width="8.5546875" customWidth="1"/>
    <col min="15" max="15" width="7.5546875" customWidth="1"/>
    <col min="16" max="16" width="8.21875" customWidth="1"/>
  </cols>
  <sheetData>
    <row r="1" spans="1:22" s="57" customFormat="1" ht="22.5" customHeight="1" thickBot="1" x14ac:dyDescent="0.35">
      <c r="A1" s="267" t="s">
        <v>396</v>
      </c>
      <c r="B1" s="267"/>
      <c r="C1" s="267"/>
      <c r="D1" s="267"/>
      <c r="E1" s="267"/>
      <c r="F1" s="267"/>
      <c r="G1" s="267"/>
      <c r="H1" s="267"/>
      <c r="I1" s="267"/>
      <c r="J1" s="267"/>
      <c r="K1" s="267"/>
      <c r="L1" s="267"/>
      <c r="M1" s="267"/>
      <c r="N1" s="267"/>
      <c r="O1" s="267"/>
      <c r="P1" s="58"/>
      <c r="Q1" s="58"/>
      <c r="R1" s="58"/>
    </row>
    <row r="2" spans="1:22" s="57" customFormat="1" ht="12.75" customHeight="1" thickBot="1" x14ac:dyDescent="0.3">
      <c r="A2" s="257" t="s">
        <v>67</v>
      </c>
      <c r="B2" s="259" t="s">
        <v>68</v>
      </c>
      <c r="C2" s="259" t="s">
        <v>69</v>
      </c>
      <c r="D2" s="74" t="s">
        <v>70</v>
      </c>
      <c r="E2" s="75" t="s">
        <v>31</v>
      </c>
      <c r="F2" s="261" t="s">
        <v>71</v>
      </c>
      <c r="G2" s="263" t="s">
        <v>72</v>
      </c>
      <c r="H2" s="255" t="s">
        <v>73</v>
      </c>
      <c r="I2" s="255"/>
      <c r="J2" s="255" t="s">
        <v>74</v>
      </c>
      <c r="K2" s="255"/>
      <c r="L2" s="76" t="s">
        <v>75</v>
      </c>
      <c r="M2" s="255" t="s">
        <v>73</v>
      </c>
      <c r="N2" s="255"/>
      <c r="O2" s="255" t="s">
        <v>74</v>
      </c>
      <c r="P2" s="255"/>
      <c r="Q2" s="76" t="s">
        <v>75</v>
      </c>
      <c r="R2" s="103" t="s">
        <v>87</v>
      </c>
      <c r="S2" s="253" t="s">
        <v>76</v>
      </c>
      <c r="T2" s="59"/>
      <c r="U2" s="60"/>
      <c r="V2" s="61"/>
    </row>
    <row r="3" spans="1:22" s="57" customFormat="1" ht="13.8" thickBot="1" x14ac:dyDescent="0.3">
      <c r="A3" s="258"/>
      <c r="B3" s="265"/>
      <c r="C3" s="265"/>
      <c r="D3" s="91" t="s">
        <v>77</v>
      </c>
      <c r="E3" s="92"/>
      <c r="F3" s="266"/>
      <c r="G3" s="264"/>
      <c r="H3" s="111" t="s">
        <v>78</v>
      </c>
      <c r="I3" s="93" t="s">
        <v>79</v>
      </c>
      <c r="J3" s="111" t="s">
        <v>78</v>
      </c>
      <c r="K3" s="93" t="s">
        <v>79</v>
      </c>
      <c r="L3" s="94" t="s">
        <v>80</v>
      </c>
      <c r="M3" s="111" t="s">
        <v>78</v>
      </c>
      <c r="N3" s="119" t="s">
        <v>79</v>
      </c>
      <c r="O3" s="111" t="s">
        <v>78</v>
      </c>
      <c r="P3" s="93" t="s">
        <v>79</v>
      </c>
      <c r="Q3" s="94" t="s">
        <v>80</v>
      </c>
      <c r="R3" s="104" t="s">
        <v>80</v>
      </c>
      <c r="S3" s="254"/>
      <c r="U3" s="60"/>
      <c r="V3" s="61"/>
    </row>
    <row r="4" spans="1:22" s="57" customFormat="1" ht="13.05" customHeight="1" x14ac:dyDescent="0.25">
      <c r="A4" s="85">
        <v>26</v>
      </c>
      <c r="B4" s="223" t="s">
        <v>377</v>
      </c>
      <c r="C4" s="219" t="s">
        <v>24</v>
      </c>
      <c r="D4" s="72"/>
      <c r="E4" s="218" t="s">
        <v>399</v>
      </c>
      <c r="F4" s="220" t="s">
        <v>2</v>
      </c>
      <c r="G4" s="212">
        <v>500</v>
      </c>
      <c r="H4" s="112">
        <v>57.64</v>
      </c>
      <c r="I4" s="96">
        <v>15</v>
      </c>
      <c r="J4" s="99">
        <v>75.144000000000005</v>
      </c>
      <c r="K4" s="99">
        <v>0</v>
      </c>
      <c r="L4" s="226">
        <v>352.21600000000001</v>
      </c>
      <c r="M4" s="122">
        <v>54.63</v>
      </c>
      <c r="N4" s="123">
        <v>0</v>
      </c>
      <c r="O4" s="242">
        <v>72.614000000000004</v>
      </c>
      <c r="P4" s="62">
        <v>0</v>
      </c>
      <c r="Q4" s="232">
        <v>372.75599999999997</v>
      </c>
      <c r="R4" s="233">
        <v>372.75599999999997</v>
      </c>
      <c r="S4" s="206" t="s">
        <v>88</v>
      </c>
      <c r="T4" s="63"/>
      <c r="U4" s="63"/>
      <c r="V4" s="63"/>
    </row>
    <row r="5" spans="1:22" s="57" customFormat="1" ht="13.05" customHeight="1" x14ac:dyDescent="0.25">
      <c r="A5" s="85">
        <v>1</v>
      </c>
      <c r="B5" s="223" t="s">
        <v>144</v>
      </c>
      <c r="C5" s="216" t="s">
        <v>21</v>
      </c>
      <c r="D5" s="217"/>
      <c r="E5" s="218" t="s">
        <v>399</v>
      </c>
      <c r="F5" s="218" t="s">
        <v>2</v>
      </c>
      <c r="G5" s="73">
        <v>500</v>
      </c>
      <c r="H5" s="113">
        <v>62.23</v>
      </c>
      <c r="I5" s="97">
        <v>5</v>
      </c>
      <c r="J5" s="98">
        <v>81.174999999999997</v>
      </c>
      <c r="K5" s="98">
        <v>20</v>
      </c>
      <c r="L5" s="226">
        <v>331.59500000000003</v>
      </c>
      <c r="M5" s="122">
        <v>56.05</v>
      </c>
      <c r="N5" s="123">
        <v>0</v>
      </c>
      <c r="O5" s="239">
        <v>79.613</v>
      </c>
      <c r="P5" s="65">
        <v>0</v>
      </c>
      <c r="Q5" s="232">
        <v>364.33699999999999</v>
      </c>
      <c r="R5" s="234">
        <v>364.33699999999999</v>
      </c>
      <c r="S5" s="130" t="s">
        <v>89</v>
      </c>
      <c r="T5" s="63"/>
      <c r="U5" s="63"/>
      <c r="V5" s="63"/>
    </row>
    <row r="6" spans="1:22" s="57" customFormat="1" ht="13.05" customHeight="1" x14ac:dyDescent="0.25">
      <c r="A6" s="85">
        <v>10</v>
      </c>
      <c r="B6" s="223" t="s">
        <v>225</v>
      </c>
      <c r="C6" s="219" t="s">
        <v>95</v>
      </c>
      <c r="D6" s="72"/>
      <c r="E6" s="218" t="s">
        <v>399</v>
      </c>
      <c r="F6" s="220" t="s">
        <v>2</v>
      </c>
      <c r="G6" s="73">
        <v>500</v>
      </c>
      <c r="H6" s="113">
        <v>77.66</v>
      </c>
      <c r="I6" s="97">
        <v>35</v>
      </c>
      <c r="J6" s="98">
        <v>80.117999999999995</v>
      </c>
      <c r="K6" s="98">
        <v>0</v>
      </c>
      <c r="L6" s="226">
        <v>307.22199999999998</v>
      </c>
      <c r="M6" s="122">
        <v>69.23</v>
      </c>
      <c r="N6" s="123">
        <v>0</v>
      </c>
      <c r="O6" s="239">
        <v>80.477000000000004</v>
      </c>
      <c r="P6" s="65">
        <v>0</v>
      </c>
      <c r="Q6" s="232">
        <v>350.29300000000001</v>
      </c>
      <c r="R6" s="234">
        <v>350.29300000000001</v>
      </c>
      <c r="S6" s="130" t="s">
        <v>90</v>
      </c>
      <c r="T6" s="63"/>
      <c r="U6" s="63"/>
      <c r="V6" s="63"/>
    </row>
    <row r="7" spans="1:22" s="57" customFormat="1" ht="22.8" x14ac:dyDescent="0.25">
      <c r="A7" s="85">
        <v>28</v>
      </c>
      <c r="B7" s="223" t="s">
        <v>402</v>
      </c>
      <c r="C7" s="219" t="s">
        <v>22</v>
      </c>
      <c r="D7" s="72"/>
      <c r="E7" s="218" t="s">
        <v>399</v>
      </c>
      <c r="F7" s="235" t="s">
        <v>2</v>
      </c>
      <c r="G7" s="73">
        <v>500</v>
      </c>
      <c r="H7" s="113">
        <v>73.84</v>
      </c>
      <c r="I7" s="97">
        <v>5</v>
      </c>
      <c r="J7" s="98">
        <v>77.313000000000002</v>
      </c>
      <c r="K7" s="98">
        <v>0</v>
      </c>
      <c r="L7" s="226">
        <v>343.84699999999998</v>
      </c>
      <c r="M7" s="122">
        <v>72.28</v>
      </c>
      <c r="N7" s="123">
        <v>5</v>
      </c>
      <c r="O7" s="239">
        <v>74.956000000000003</v>
      </c>
      <c r="P7" s="65">
        <v>0</v>
      </c>
      <c r="Q7" s="232">
        <v>347.76400000000001</v>
      </c>
      <c r="R7" s="234">
        <v>347.76400000000001</v>
      </c>
      <c r="S7" s="207" t="s">
        <v>482</v>
      </c>
      <c r="T7" s="63"/>
      <c r="U7" s="63"/>
      <c r="V7" s="63"/>
    </row>
    <row r="8" spans="1:22" s="57" customFormat="1" ht="13.05" customHeight="1" x14ac:dyDescent="0.25">
      <c r="A8" s="85">
        <v>24</v>
      </c>
      <c r="B8" s="223" t="s">
        <v>357</v>
      </c>
      <c r="C8" s="219" t="s">
        <v>15</v>
      </c>
      <c r="D8" s="72"/>
      <c r="E8" s="218" t="s">
        <v>399</v>
      </c>
      <c r="F8" s="220" t="s">
        <v>2</v>
      </c>
      <c r="G8" s="73">
        <v>500</v>
      </c>
      <c r="H8" s="113">
        <v>62.18</v>
      </c>
      <c r="I8" s="97">
        <v>20</v>
      </c>
      <c r="J8" s="98">
        <v>82.006</v>
      </c>
      <c r="K8" s="98">
        <v>0</v>
      </c>
      <c r="L8" s="226">
        <v>335.81399999999996</v>
      </c>
      <c r="M8" s="122">
        <v>68.58</v>
      </c>
      <c r="N8" s="123">
        <v>5</v>
      </c>
      <c r="O8" s="239">
        <v>80.013000000000005</v>
      </c>
      <c r="P8" s="65">
        <v>0</v>
      </c>
      <c r="Q8" s="232">
        <v>346.40699999999998</v>
      </c>
      <c r="R8" s="234">
        <v>346.40699999999998</v>
      </c>
      <c r="S8" s="101" t="s">
        <v>483</v>
      </c>
      <c r="T8" s="63"/>
      <c r="U8" s="63"/>
      <c r="V8" s="63"/>
    </row>
    <row r="9" spans="1:22" s="57" customFormat="1" ht="13.05" customHeight="1" x14ac:dyDescent="0.25">
      <c r="A9" s="85">
        <v>6</v>
      </c>
      <c r="B9" s="223" t="s">
        <v>189</v>
      </c>
      <c r="C9" s="219" t="s">
        <v>28</v>
      </c>
      <c r="D9" s="72"/>
      <c r="E9" s="218" t="s">
        <v>399</v>
      </c>
      <c r="F9" s="220" t="s">
        <v>2</v>
      </c>
      <c r="G9" s="73">
        <v>500</v>
      </c>
      <c r="H9" s="113">
        <v>63.31</v>
      </c>
      <c r="I9" s="97">
        <v>10</v>
      </c>
      <c r="J9" s="98">
        <v>77.025000000000006</v>
      </c>
      <c r="K9" s="98">
        <v>5</v>
      </c>
      <c r="L9" s="226">
        <v>344.66499999999996</v>
      </c>
      <c r="M9" s="122">
        <v>65.930000000000007</v>
      </c>
      <c r="N9" s="123">
        <v>25</v>
      </c>
      <c r="O9" s="239">
        <v>76.91</v>
      </c>
      <c r="P9" s="65">
        <v>0</v>
      </c>
      <c r="Q9" s="232">
        <v>332.15999999999997</v>
      </c>
      <c r="R9" s="234">
        <v>344.66499999999996</v>
      </c>
      <c r="S9" s="130" t="s">
        <v>484</v>
      </c>
      <c r="T9" s="63"/>
      <c r="U9" s="63"/>
      <c r="V9" s="63"/>
    </row>
    <row r="10" spans="1:22" s="57" customFormat="1" ht="13.05" customHeight="1" x14ac:dyDescent="0.25">
      <c r="A10" s="85">
        <v>13</v>
      </c>
      <c r="B10" s="223" t="s">
        <v>253</v>
      </c>
      <c r="C10" s="219" t="s">
        <v>27</v>
      </c>
      <c r="D10" s="72"/>
      <c r="E10" s="218" t="s">
        <v>399</v>
      </c>
      <c r="F10" s="220" t="s">
        <v>2</v>
      </c>
      <c r="G10" s="73">
        <v>500</v>
      </c>
      <c r="H10" s="113">
        <v>67.319999999999993</v>
      </c>
      <c r="I10" s="97">
        <v>15</v>
      </c>
      <c r="J10" s="98">
        <v>87.820999999999998</v>
      </c>
      <c r="K10" s="98">
        <v>0</v>
      </c>
      <c r="L10" s="226">
        <v>329.85900000000004</v>
      </c>
      <c r="M10" s="249">
        <v>67.64</v>
      </c>
      <c r="N10" s="251">
        <v>5</v>
      </c>
      <c r="O10" s="238">
        <v>83.355999999999995</v>
      </c>
      <c r="P10" s="98">
        <v>0</v>
      </c>
      <c r="Q10" s="232">
        <v>344.00400000000002</v>
      </c>
      <c r="R10" s="234">
        <v>344.00400000000002</v>
      </c>
      <c r="S10" s="101" t="s">
        <v>485</v>
      </c>
      <c r="T10" s="63"/>
      <c r="U10" s="63"/>
      <c r="V10" s="63"/>
    </row>
    <row r="11" spans="1:22" s="57" customFormat="1" ht="13.05" customHeight="1" x14ac:dyDescent="0.25">
      <c r="A11" s="85">
        <v>19</v>
      </c>
      <c r="B11" s="223" t="s">
        <v>311</v>
      </c>
      <c r="C11" s="219" t="s">
        <v>20</v>
      </c>
      <c r="D11" s="72"/>
      <c r="E11" s="218" t="s">
        <v>399</v>
      </c>
      <c r="F11" s="220" t="s">
        <v>2</v>
      </c>
      <c r="G11" s="73">
        <v>500</v>
      </c>
      <c r="H11" s="113">
        <v>74.430000000000007</v>
      </c>
      <c r="I11" s="97">
        <v>25</v>
      </c>
      <c r="J11" s="98">
        <v>75.710999999999999</v>
      </c>
      <c r="K11" s="98">
        <v>0</v>
      </c>
      <c r="L11" s="226">
        <v>324.85899999999998</v>
      </c>
      <c r="M11" s="122">
        <v>77.12</v>
      </c>
      <c r="N11" s="123">
        <v>15</v>
      </c>
      <c r="O11" s="239">
        <v>79.027000000000001</v>
      </c>
      <c r="P11" s="65">
        <v>0</v>
      </c>
      <c r="Q11" s="232">
        <v>328.85300000000001</v>
      </c>
      <c r="R11" s="234">
        <v>328.85300000000001</v>
      </c>
      <c r="S11" s="130" t="s">
        <v>486</v>
      </c>
      <c r="T11" s="63"/>
      <c r="U11" s="63"/>
      <c r="V11" s="63"/>
    </row>
    <row r="12" spans="1:22" s="57" customFormat="1" ht="13.05" customHeight="1" x14ac:dyDescent="0.25">
      <c r="A12" s="85">
        <v>29</v>
      </c>
      <c r="B12" s="223" t="s">
        <v>448</v>
      </c>
      <c r="C12" s="219" t="s">
        <v>403</v>
      </c>
      <c r="D12" s="90"/>
      <c r="E12" s="218" t="s">
        <v>399</v>
      </c>
      <c r="F12" s="140" t="s">
        <v>2</v>
      </c>
      <c r="G12" s="64">
        <v>500</v>
      </c>
      <c r="H12" s="113">
        <v>82.42</v>
      </c>
      <c r="I12" s="97">
        <v>25</v>
      </c>
      <c r="J12" s="98">
        <v>86.546999999999997</v>
      </c>
      <c r="K12" s="98">
        <v>5</v>
      </c>
      <c r="L12" s="226">
        <v>301.03300000000002</v>
      </c>
      <c r="M12" s="248">
        <v>500</v>
      </c>
      <c r="N12" s="250"/>
      <c r="O12" s="65"/>
      <c r="P12" s="65"/>
      <c r="Q12" s="232">
        <v>0</v>
      </c>
      <c r="R12" s="234">
        <v>301.03300000000002</v>
      </c>
      <c r="S12" s="130" t="s">
        <v>487</v>
      </c>
      <c r="T12" s="63"/>
      <c r="U12" s="63"/>
      <c r="V12" s="63"/>
    </row>
    <row r="13" spans="1:22" s="57" customFormat="1" ht="13.05" customHeight="1" x14ac:dyDescent="0.25">
      <c r="A13" s="85">
        <v>25</v>
      </c>
      <c r="B13" s="223" t="s">
        <v>366</v>
      </c>
      <c r="C13" s="219" t="s">
        <v>21</v>
      </c>
      <c r="D13" s="72"/>
      <c r="E13" s="220" t="s">
        <v>399</v>
      </c>
      <c r="F13" s="252" t="s">
        <v>17</v>
      </c>
      <c r="G13" s="145">
        <v>519</v>
      </c>
      <c r="H13" s="113">
        <v>85.33</v>
      </c>
      <c r="I13" s="97">
        <v>80</v>
      </c>
      <c r="J13" s="98">
        <v>107.607</v>
      </c>
      <c r="K13" s="98">
        <v>0</v>
      </c>
      <c r="L13" s="226">
        <v>246.06299999999999</v>
      </c>
      <c r="M13" s="113">
        <v>519</v>
      </c>
      <c r="N13" s="97"/>
      <c r="O13" s="238"/>
      <c r="P13" s="98"/>
      <c r="Q13" s="232">
        <v>0</v>
      </c>
      <c r="R13" s="234">
        <v>246.06299999999999</v>
      </c>
      <c r="S13" s="130" t="s">
        <v>488</v>
      </c>
      <c r="T13" s="63"/>
      <c r="U13" s="63"/>
      <c r="V13" s="63"/>
    </row>
    <row r="16" spans="1:22" x14ac:dyDescent="0.25">
      <c r="H16" s="240"/>
    </row>
  </sheetData>
  <sortState ref="A4:R13">
    <sortCondition descending="1" ref="R4"/>
  </sortState>
  <mergeCells count="11">
    <mergeCell ref="S2:S3"/>
    <mergeCell ref="A1:O1"/>
    <mergeCell ref="A2:A3"/>
    <mergeCell ref="B2:B3"/>
    <mergeCell ref="C2:C3"/>
    <mergeCell ref="F2:F3"/>
    <mergeCell ref="G2:G3"/>
    <mergeCell ref="H2:I2"/>
    <mergeCell ref="J2:K2"/>
    <mergeCell ref="M2:N2"/>
    <mergeCell ref="O2:P2"/>
  </mergeCells>
  <dataValidations count="1">
    <dataValidation type="list" allowBlank="1" showInputMessage="1" showErrorMessage="1" sqref="C12">
      <formula1>MEGYE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topLeftCell="B1" zoomScale="73" zoomScaleNormal="73" workbookViewId="0">
      <pane xSplit="1" ySplit="3" topLeftCell="C5" activePane="bottomRight" state="frozen"/>
      <selection activeCell="B1" sqref="B1"/>
      <selection pane="topRight" activeCell="C1" sqref="C1"/>
      <selection pane="bottomLeft" activeCell="B4" sqref="B4"/>
      <selection pane="bottomRight" sqref="A1:O1"/>
    </sheetView>
  </sheetViews>
  <sheetFormatPr defaultRowHeight="13.2" x14ac:dyDescent="0.25"/>
  <cols>
    <col min="1" max="1" width="4.77734375" customWidth="1"/>
    <col min="2" max="2" width="37.109375" bestFit="1" customWidth="1"/>
    <col min="3" max="3" width="25.77734375" bestFit="1" customWidth="1"/>
    <col min="5" max="5" width="7.44140625" customWidth="1"/>
    <col min="7" max="7" width="8.77734375" customWidth="1"/>
    <col min="8" max="8" width="7.77734375" customWidth="1"/>
    <col min="10" max="10" width="6.77734375" customWidth="1"/>
    <col min="11" max="11" width="8.21875" customWidth="1"/>
    <col min="13" max="13" width="7" customWidth="1"/>
    <col min="14" max="14" width="7.21875" customWidth="1"/>
    <col min="15" max="15" width="7.44140625" customWidth="1"/>
    <col min="16" max="16" width="8.5546875" customWidth="1"/>
  </cols>
  <sheetData>
    <row r="1" spans="1:22" s="57" customFormat="1" ht="16.2" thickBot="1" x14ac:dyDescent="0.35">
      <c r="A1" s="275" t="s">
        <v>141</v>
      </c>
      <c r="B1" s="275"/>
      <c r="C1" s="275"/>
      <c r="D1" s="275"/>
      <c r="E1" s="275"/>
      <c r="F1" s="275"/>
      <c r="G1" s="275"/>
      <c r="H1" s="275"/>
      <c r="I1" s="275"/>
      <c r="J1" s="275"/>
      <c r="K1" s="275"/>
      <c r="L1" s="275"/>
      <c r="M1" s="275"/>
      <c r="N1" s="275"/>
      <c r="O1" s="275"/>
      <c r="P1" s="58"/>
      <c r="Q1" s="58"/>
      <c r="R1" s="58"/>
    </row>
    <row r="2" spans="1:22" s="57" customFormat="1" ht="12.75" customHeight="1" thickBot="1" x14ac:dyDescent="0.3">
      <c r="A2" s="257" t="s">
        <v>67</v>
      </c>
      <c r="B2" s="259" t="s">
        <v>68</v>
      </c>
      <c r="C2" s="259" t="s">
        <v>69</v>
      </c>
      <c r="D2" s="74" t="s">
        <v>70</v>
      </c>
      <c r="E2" s="75" t="s">
        <v>31</v>
      </c>
      <c r="F2" s="261" t="s">
        <v>71</v>
      </c>
      <c r="G2" s="263" t="s">
        <v>72</v>
      </c>
      <c r="H2" s="255" t="s">
        <v>73</v>
      </c>
      <c r="I2" s="255"/>
      <c r="J2" s="255" t="s">
        <v>74</v>
      </c>
      <c r="K2" s="255"/>
      <c r="L2" s="76" t="s">
        <v>75</v>
      </c>
      <c r="M2" s="255" t="s">
        <v>73</v>
      </c>
      <c r="N2" s="255"/>
      <c r="O2" s="255" t="s">
        <v>74</v>
      </c>
      <c r="P2" s="255"/>
      <c r="Q2" s="76" t="s">
        <v>75</v>
      </c>
      <c r="R2" s="103" t="s">
        <v>87</v>
      </c>
      <c r="S2" s="253" t="s">
        <v>76</v>
      </c>
      <c r="T2" s="59"/>
      <c r="U2" s="60"/>
      <c r="V2" s="61"/>
    </row>
    <row r="3" spans="1:22" s="57" customFormat="1" ht="13.8" thickBot="1" x14ac:dyDescent="0.3">
      <c r="A3" s="258"/>
      <c r="B3" s="265"/>
      <c r="C3" s="265"/>
      <c r="D3" s="91" t="s">
        <v>77</v>
      </c>
      <c r="E3" s="92"/>
      <c r="F3" s="266"/>
      <c r="G3" s="264"/>
      <c r="H3" s="111" t="s">
        <v>78</v>
      </c>
      <c r="I3" s="93" t="s">
        <v>79</v>
      </c>
      <c r="J3" s="111" t="s">
        <v>78</v>
      </c>
      <c r="K3" s="93" t="s">
        <v>79</v>
      </c>
      <c r="L3" s="94" t="s">
        <v>80</v>
      </c>
      <c r="M3" s="111" t="s">
        <v>78</v>
      </c>
      <c r="N3" s="119" t="s">
        <v>79</v>
      </c>
      <c r="O3" s="111" t="s">
        <v>78</v>
      </c>
      <c r="P3" s="93" t="s">
        <v>79</v>
      </c>
      <c r="Q3" s="94" t="s">
        <v>80</v>
      </c>
      <c r="R3" s="104" t="s">
        <v>80</v>
      </c>
      <c r="S3" s="254"/>
      <c r="U3" s="60"/>
      <c r="V3" s="61"/>
    </row>
    <row r="4" spans="1:22" s="57" customFormat="1" ht="13.05" customHeight="1" x14ac:dyDescent="0.25">
      <c r="A4" s="85">
        <v>12</v>
      </c>
      <c r="B4" s="223" t="s">
        <v>244</v>
      </c>
      <c r="C4" s="219" t="s">
        <v>27</v>
      </c>
      <c r="D4" s="72"/>
      <c r="E4" s="220" t="s">
        <v>398</v>
      </c>
      <c r="F4" s="220" t="s">
        <v>2</v>
      </c>
      <c r="G4" s="73">
        <v>500</v>
      </c>
      <c r="H4" s="113">
        <v>41.79</v>
      </c>
      <c r="I4" s="97">
        <v>40</v>
      </c>
      <c r="J4" s="99">
        <v>59.655000000000001</v>
      </c>
      <c r="K4" s="98">
        <v>0</v>
      </c>
      <c r="L4" s="226">
        <v>358.55500000000001</v>
      </c>
      <c r="M4" s="126">
        <v>41.42</v>
      </c>
      <c r="N4" s="127">
        <v>0</v>
      </c>
      <c r="O4" s="239">
        <v>59.503</v>
      </c>
      <c r="P4" s="65">
        <v>0</v>
      </c>
      <c r="Q4" s="232">
        <v>399.077</v>
      </c>
      <c r="R4" s="234">
        <v>399.077</v>
      </c>
      <c r="S4" s="168" t="s">
        <v>88</v>
      </c>
      <c r="T4" s="63"/>
      <c r="U4" s="63"/>
      <c r="V4" s="63"/>
    </row>
    <row r="5" spans="1:22" s="57" customFormat="1" ht="13.05" customHeight="1" x14ac:dyDescent="0.25">
      <c r="A5" s="85">
        <v>5</v>
      </c>
      <c r="B5" s="223" t="s">
        <v>86</v>
      </c>
      <c r="C5" s="219" t="s">
        <v>28</v>
      </c>
      <c r="D5" s="72"/>
      <c r="E5" s="220" t="s">
        <v>398</v>
      </c>
      <c r="F5" s="220" t="s">
        <v>2</v>
      </c>
      <c r="G5" s="73">
        <v>500</v>
      </c>
      <c r="H5" s="113">
        <v>54.52</v>
      </c>
      <c r="I5" s="97">
        <v>20</v>
      </c>
      <c r="J5" s="98">
        <v>60.792000000000002</v>
      </c>
      <c r="K5" s="98">
        <v>0</v>
      </c>
      <c r="L5" s="227">
        <v>364.68799999999999</v>
      </c>
      <c r="M5" s="128">
        <v>49.97</v>
      </c>
      <c r="N5" s="129">
        <v>0</v>
      </c>
      <c r="O5" s="244">
        <v>63.618000000000002</v>
      </c>
      <c r="P5" s="65">
        <v>0</v>
      </c>
      <c r="Q5" s="232">
        <v>386.41200000000003</v>
      </c>
      <c r="R5" s="234">
        <v>386.41200000000003</v>
      </c>
      <c r="S5" s="101" t="s">
        <v>89</v>
      </c>
      <c r="T5" s="63"/>
      <c r="U5" s="63"/>
      <c r="V5" s="63"/>
    </row>
    <row r="6" spans="1:22" s="57" customFormat="1" ht="22.8" x14ac:dyDescent="0.25">
      <c r="A6" s="85">
        <v>3</v>
      </c>
      <c r="B6" s="223" t="s">
        <v>393</v>
      </c>
      <c r="C6" s="219" t="s">
        <v>21</v>
      </c>
      <c r="D6" s="72"/>
      <c r="E6" s="220" t="s">
        <v>398</v>
      </c>
      <c r="F6" s="220" t="s">
        <v>2</v>
      </c>
      <c r="G6" s="73">
        <v>500</v>
      </c>
      <c r="H6" s="113">
        <v>51</v>
      </c>
      <c r="I6" s="97">
        <v>10</v>
      </c>
      <c r="J6" s="238">
        <v>62.29</v>
      </c>
      <c r="K6" s="98">
        <v>0</v>
      </c>
      <c r="L6" s="226">
        <v>376.71000000000004</v>
      </c>
      <c r="M6" s="122">
        <v>52.02</v>
      </c>
      <c r="N6" s="123">
        <v>0</v>
      </c>
      <c r="O6" s="239">
        <v>62.021999999999998</v>
      </c>
      <c r="P6" s="65">
        <v>0</v>
      </c>
      <c r="Q6" s="232">
        <v>385.95799999999997</v>
      </c>
      <c r="R6" s="234">
        <v>385.95799999999997</v>
      </c>
      <c r="S6" s="130" t="s">
        <v>90</v>
      </c>
      <c r="T6" s="63"/>
      <c r="U6" s="63"/>
      <c r="V6" s="63"/>
    </row>
    <row r="7" spans="1:22" s="57" customFormat="1" ht="13.05" customHeight="1" x14ac:dyDescent="0.25">
      <c r="A7" s="85">
        <v>23</v>
      </c>
      <c r="B7" s="223" t="s">
        <v>348</v>
      </c>
      <c r="C7" s="219" t="s">
        <v>15</v>
      </c>
      <c r="D7" s="72"/>
      <c r="E7" s="220" t="s">
        <v>398</v>
      </c>
      <c r="F7" s="220" t="s">
        <v>2</v>
      </c>
      <c r="G7" s="73">
        <v>500</v>
      </c>
      <c r="H7" s="113">
        <v>49.07</v>
      </c>
      <c r="I7" s="97">
        <v>20</v>
      </c>
      <c r="J7" s="98">
        <v>62.655000000000001</v>
      </c>
      <c r="K7" s="98">
        <v>0</v>
      </c>
      <c r="L7" s="226">
        <v>368.27499999999998</v>
      </c>
      <c r="M7" s="122">
        <v>44.46</v>
      </c>
      <c r="N7" s="123">
        <v>10</v>
      </c>
      <c r="O7" s="239">
        <v>62.27</v>
      </c>
      <c r="P7" s="65">
        <v>0</v>
      </c>
      <c r="Q7" s="232">
        <v>383.27</v>
      </c>
      <c r="R7" s="234">
        <v>383.27</v>
      </c>
      <c r="S7" s="130" t="s">
        <v>482</v>
      </c>
      <c r="T7" s="63"/>
      <c r="U7" s="63"/>
      <c r="V7" s="63"/>
    </row>
    <row r="8" spans="1:22" s="57" customFormat="1" ht="13.05" customHeight="1" x14ac:dyDescent="0.25">
      <c r="A8" s="85">
        <v>20</v>
      </c>
      <c r="B8" s="223" t="s">
        <v>91</v>
      </c>
      <c r="C8" s="219" t="s">
        <v>20</v>
      </c>
      <c r="D8" s="72"/>
      <c r="E8" s="220" t="s">
        <v>398</v>
      </c>
      <c r="F8" s="220" t="s">
        <v>2</v>
      </c>
      <c r="G8" s="73">
        <v>500</v>
      </c>
      <c r="H8" s="113">
        <v>58.5</v>
      </c>
      <c r="I8" s="97">
        <v>30</v>
      </c>
      <c r="J8" s="98">
        <v>59.323</v>
      </c>
      <c r="K8" s="98">
        <v>0</v>
      </c>
      <c r="L8" s="226">
        <v>352.17700000000002</v>
      </c>
      <c r="M8" s="122">
        <v>61.42</v>
      </c>
      <c r="N8" s="123">
        <v>0</v>
      </c>
      <c r="O8" s="239">
        <v>57.256</v>
      </c>
      <c r="P8" s="65">
        <v>0</v>
      </c>
      <c r="Q8" s="232">
        <v>381.32400000000001</v>
      </c>
      <c r="R8" s="234">
        <v>381.32400000000001</v>
      </c>
      <c r="S8" s="130" t="s">
        <v>483</v>
      </c>
      <c r="T8" s="63"/>
      <c r="U8" s="63"/>
      <c r="V8" s="63"/>
    </row>
    <row r="9" spans="1:22" s="57" customFormat="1" ht="13.05" customHeight="1" x14ac:dyDescent="0.25">
      <c r="A9" s="85">
        <v>27</v>
      </c>
      <c r="B9" s="223" t="s">
        <v>401</v>
      </c>
      <c r="C9" s="219" t="s">
        <v>24</v>
      </c>
      <c r="D9" s="72"/>
      <c r="E9" s="220" t="s">
        <v>398</v>
      </c>
      <c r="F9" s="220" t="s">
        <v>2</v>
      </c>
      <c r="G9" s="73">
        <v>500</v>
      </c>
      <c r="H9" s="113">
        <v>43.26</v>
      </c>
      <c r="I9" s="97">
        <v>30</v>
      </c>
      <c r="J9" s="98">
        <v>59.636000000000003</v>
      </c>
      <c r="K9" s="98">
        <v>0</v>
      </c>
      <c r="L9" s="226">
        <v>367.10400000000004</v>
      </c>
      <c r="M9" s="122">
        <v>47.79</v>
      </c>
      <c r="N9" s="123">
        <v>10</v>
      </c>
      <c r="O9" s="239">
        <v>64.317999999999998</v>
      </c>
      <c r="P9" s="65">
        <v>0</v>
      </c>
      <c r="Q9" s="232">
        <v>377.892</v>
      </c>
      <c r="R9" s="234">
        <v>377.892</v>
      </c>
      <c r="S9" s="130" t="s">
        <v>484</v>
      </c>
      <c r="T9" s="63"/>
      <c r="U9" s="63"/>
      <c r="V9" s="63"/>
    </row>
    <row r="10" spans="1:22" s="57" customFormat="1" ht="13.05" customHeight="1" x14ac:dyDescent="0.25">
      <c r="A10" s="85">
        <v>9</v>
      </c>
      <c r="B10" s="223" t="s">
        <v>214</v>
      </c>
      <c r="C10" s="219" t="s">
        <v>95</v>
      </c>
      <c r="D10" s="72"/>
      <c r="E10" s="220" t="s">
        <v>398</v>
      </c>
      <c r="F10" s="220" t="s">
        <v>2</v>
      </c>
      <c r="G10" s="73">
        <v>500</v>
      </c>
      <c r="H10" s="113">
        <v>60</v>
      </c>
      <c r="I10" s="97">
        <v>20</v>
      </c>
      <c r="J10" s="98">
        <v>64.816000000000003</v>
      </c>
      <c r="K10" s="98">
        <v>0</v>
      </c>
      <c r="L10" s="226">
        <v>355.18399999999997</v>
      </c>
      <c r="M10" s="122">
        <v>75.319999999999993</v>
      </c>
      <c r="N10" s="123">
        <v>0</v>
      </c>
      <c r="O10" s="239">
        <v>63.174999999999997</v>
      </c>
      <c r="P10" s="65">
        <v>0</v>
      </c>
      <c r="Q10" s="232">
        <v>361.505</v>
      </c>
      <c r="R10" s="234">
        <v>361.505</v>
      </c>
      <c r="S10" s="130" t="s">
        <v>485</v>
      </c>
      <c r="T10" s="63"/>
      <c r="U10" s="63"/>
      <c r="V10" s="63"/>
    </row>
    <row r="11" spans="1:22" s="57" customFormat="1" ht="12.75" customHeight="1" x14ac:dyDescent="0.25">
      <c r="A11" s="85">
        <v>8</v>
      </c>
      <c r="B11" s="223" t="s">
        <v>203</v>
      </c>
      <c r="C11" s="219" t="s">
        <v>27</v>
      </c>
      <c r="D11" s="72"/>
      <c r="E11" s="220" t="s">
        <v>398</v>
      </c>
      <c r="F11" s="220" t="s">
        <v>2</v>
      </c>
      <c r="G11" s="73">
        <v>500</v>
      </c>
      <c r="H11" s="113">
        <v>57.45</v>
      </c>
      <c r="I11" s="97">
        <v>15</v>
      </c>
      <c r="J11" s="98">
        <v>66.311000000000007</v>
      </c>
      <c r="K11" s="98">
        <v>0</v>
      </c>
      <c r="L11" s="226">
        <v>361.23899999999998</v>
      </c>
      <c r="M11" s="122">
        <v>60.82</v>
      </c>
      <c r="N11" s="123">
        <v>55</v>
      </c>
      <c r="O11" s="239">
        <v>65.561999999999998</v>
      </c>
      <c r="P11" s="65">
        <v>0</v>
      </c>
      <c r="Q11" s="232">
        <v>318.61799999999999</v>
      </c>
      <c r="R11" s="234">
        <v>361.23899999999998</v>
      </c>
      <c r="S11" s="130" t="s">
        <v>486</v>
      </c>
      <c r="T11" s="63"/>
      <c r="U11" s="63"/>
      <c r="V11" s="63"/>
    </row>
    <row r="12" spans="1:22" s="57" customFormat="1" ht="13.05" customHeight="1" x14ac:dyDescent="0.25">
      <c r="A12" s="85">
        <v>17</v>
      </c>
      <c r="B12" s="223" t="s">
        <v>291</v>
      </c>
      <c r="C12" s="219" t="s">
        <v>95</v>
      </c>
      <c r="D12" s="72"/>
      <c r="E12" s="220" t="s">
        <v>398</v>
      </c>
      <c r="F12" s="220" t="s">
        <v>2</v>
      </c>
      <c r="G12" s="73">
        <v>500</v>
      </c>
      <c r="H12" s="113">
        <v>55.08</v>
      </c>
      <c r="I12" s="97">
        <v>30</v>
      </c>
      <c r="J12" s="98">
        <v>64.677000000000007</v>
      </c>
      <c r="K12" s="98">
        <v>20</v>
      </c>
      <c r="L12" s="226">
        <v>330.24299999999999</v>
      </c>
      <c r="M12" s="122">
        <v>53.41</v>
      </c>
      <c r="N12" s="123">
        <v>35</v>
      </c>
      <c r="O12" s="239">
        <v>62.774999999999999</v>
      </c>
      <c r="P12" s="65">
        <v>0</v>
      </c>
      <c r="Q12" s="232">
        <v>348.815</v>
      </c>
      <c r="R12" s="234">
        <v>348.815</v>
      </c>
      <c r="S12" s="101" t="s">
        <v>487</v>
      </c>
      <c r="T12" s="63"/>
      <c r="U12" s="63"/>
      <c r="V12" s="63"/>
    </row>
    <row r="13" spans="1:22" s="57" customFormat="1" ht="13.05" customHeight="1" x14ac:dyDescent="0.25">
      <c r="A13" s="85">
        <v>16</v>
      </c>
      <c r="B13" s="223" t="s">
        <v>282</v>
      </c>
      <c r="C13" s="219" t="s">
        <v>28</v>
      </c>
      <c r="D13" s="72"/>
      <c r="E13" s="220" t="s">
        <v>398</v>
      </c>
      <c r="F13" s="220" t="s">
        <v>2</v>
      </c>
      <c r="G13" s="73">
        <v>500</v>
      </c>
      <c r="H13" s="113">
        <v>77.16</v>
      </c>
      <c r="I13" s="97">
        <v>20</v>
      </c>
      <c r="J13" s="98">
        <v>73.695999999999998</v>
      </c>
      <c r="K13" s="98">
        <v>0</v>
      </c>
      <c r="L13" s="226">
        <v>329.14400000000001</v>
      </c>
      <c r="M13" s="122">
        <v>65.53</v>
      </c>
      <c r="N13" s="123">
        <v>15</v>
      </c>
      <c r="O13" s="239">
        <v>73.825000000000003</v>
      </c>
      <c r="P13" s="65">
        <v>0</v>
      </c>
      <c r="Q13" s="232">
        <v>345.64499999999998</v>
      </c>
      <c r="R13" s="234">
        <v>345.64499999999998</v>
      </c>
      <c r="S13" s="130" t="s">
        <v>489</v>
      </c>
      <c r="T13" s="63"/>
      <c r="U13" s="63"/>
      <c r="V13" s="63"/>
    </row>
    <row r="14" spans="1:22" s="57" customFormat="1" ht="13.05" customHeight="1" x14ac:dyDescent="0.25">
      <c r="A14" s="85">
        <v>30</v>
      </c>
      <c r="B14" s="224" t="s">
        <v>404</v>
      </c>
      <c r="C14" s="219" t="s">
        <v>403</v>
      </c>
      <c r="D14" s="72"/>
      <c r="E14" s="220" t="s">
        <v>398</v>
      </c>
      <c r="F14" s="235" t="s">
        <v>2</v>
      </c>
      <c r="G14" s="73">
        <v>500</v>
      </c>
      <c r="H14" s="113">
        <v>85.87</v>
      </c>
      <c r="I14" s="97">
        <v>85</v>
      </c>
      <c r="J14" s="98">
        <v>66.423000000000002</v>
      </c>
      <c r="K14" s="98">
        <v>0</v>
      </c>
      <c r="L14" s="226">
        <v>262.70699999999999</v>
      </c>
      <c r="M14" s="122">
        <v>79.430000000000007</v>
      </c>
      <c r="N14" s="123">
        <v>20</v>
      </c>
      <c r="O14" s="239">
        <v>63.11</v>
      </c>
      <c r="P14" s="65">
        <v>0</v>
      </c>
      <c r="Q14" s="232">
        <v>337.46</v>
      </c>
      <c r="R14" s="234">
        <v>337.46</v>
      </c>
      <c r="S14" s="130"/>
      <c r="T14" s="63"/>
      <c r="U14" s="63"/>
      <c r="V14" s="63"/>
    </row>
    <row r="15" spans="1:22" s="57" customFormat="1" ht="22.8" x14ac:dyDescent="0.25">
      <c r="A15" s="85">
        <v>31</v>
      </c>
      <c r="B15" s="223" t="s">
        <v>402</v>
      </c>
      <c r="C15" s="219" t="s">
        <v>22</v>
      </c>
      <c r="D15" s="72"/>
      <c r="E15" s="220" t="s">
        <v>398</v>
      </c>
      <c r="F15" s="235" t="s">
        <v>2</v>
      </c>
      <c r="G15" s="73">
        <v>500</v>
      </c>
      <c r="H15" s="113">
        <v>64.58</v>
      </c>
      <c r="I15" s="97">
        <v>35</v>
      </c>
      <c r="J15" s="98">
        <v>65.775000000000006</v>
      </c>
      <c r="K15" s="98">
        <v>0</v>
      </c>
      <c r="L15" s="226">
        <v>334.64499999999998</v>
      </c>
      <c r="M15" s="122">
        <v>75.08</v>
      </c>
      <c r="N15" s="123">
        <v>50</v>
      </c>
      <c r="O15" s="239">
        <v>65.370999999999995</v>
      </c>
      <c r="P15" s="65">
        <v>0</v>
      </c>
      <c r="Q15" s="232">
        <v>309.54899999999998</v>
      </c>
      <c r="R15" s="234">
        <v>334.64499999999998</v>
      </c>
      <c r="S15" s="130" t="s">
        <v>490</v>
      </c>
      <c r="T15" s="63"/>
      <c r="U15" s="63"/>
      <c r="V15" s="63"/>
    </row>
    <row r="16" spans="1:22" ht="22.8" x14ac:dyDescent="0.25">
      <c r="A16" s="85">
        <v>7</v>
      </c>
      <c r="B16" s="223" t="s">
        <v>195</v>
      </c>
      <c r="C16" s="219" t="s">
        <v>16</v>
      </c>
      <c r="D16" s="72"/>
      <c r="E16" s="220" t="s">
        <v>398</v>
      </c>
      <c r="F16" s="220" t="s">
        <v>2</v>
      </c>
      <c r="G16" s="73">
        <v>500</v>
      </c>
      <c r="H16" s="113">
        <v>117.94</v>
      </c>
      <c r="I16" s="97">
        <v>65</v>
      </c>
      <c r="J16" s="98">
        <v>66.436000000000007</v>
      </c>
      <c r="K16" s="98">
        <v>0</v>
      </c>
      <c r="L16" s="226">
        <v>250.624</v>
      </c>
      <c r="M16" s="122">
        <v>87.66</v>
      </c>
      <c r="N16" s="123">
        <v>10</v>
      </c>
      <c r="O16" s="239">
        <v>68.91</v>
      </c>
      <c r="P16" s="65">
        <v>0</v>
      </c>
      <c r="Q16" s="232">
        <v>333.43</v>
      </c>
      <c r="R16" s="234">
        <v>333.43</v>
      </c>
      <c r="S16" s="130" t="s">
        <v>491</v>
      </c>
    </row>
    <row r="17" spans="1:19" ht="13.8" x14ac:dyDescent="0.25">
      <c r="A17" s="85">
        <v>22</v>
      </c>
      <c r="B17" s="223" t="s">
        <v>19</v>
      </c>
      <c r="C17" s="219" t="s">
        <v>18</v>
      </c>
      <c r="D17" s="72"/>
      <c r="E17" s="220" t="s">
        <v>394</v>
      </c>
      <c r="F17" s="220" t="s">
        <v>2</v>
      </c>
      <c r="G17" s="73">
        <v>500</v>
      </c>
      <c r="H17" s="113">
        <v>66.2</v>
      </c>
      <c r="I17" s="97">
        <v>25</v>
      </c>
      <c r="J17" s="98">
        <v>75.816999999999993</v>
      </c>
      <c r="K17" s="98">
        <v>0</v>
      </c>
      <c r="L17" s="226">
        <v>332.983</v>
      </c>
      <c r="M17" s="122">
        <v>66.56</v>
      </c>
      <c r="N17" s="123">
        <v>30</v>
      </c>
      <c r="O17" s="239">
        <v>74.406999999999996</v>
      </c>
      <c r="P17" s="65">
        <v>0</v>
      </c>
      <c r="Q17" s="232">
        <v>329.03300000000002</v>
      </c>
      <c r="R17" s="234">
        <v>332.983</v>
      </c>
      <c r="S17" s="130" t="s">
        <v>492</v>
      </c>
    </row>
    <row r="18" spans="1:19" ht="13.8" x14ac:dyDescent="0.25">
      <c r="A18" s="85">
        <v>11</v>
      </c>
      <c r="B18" s="223" t="s">
        <v>235</v>
      </c>
      <c r="C18" s="219" t="s">
        <v>95</v>
      </c>
      <c r="D18" s="72"/>
      <c r="E18" s="220" t="s">
        <v>398</v>
      </c>
      <c r="F18" s="220" t="s">
        <v>2</v>
      </c>
      <c r="G18" s="73">
        <v>500</v>
      </c>
      <c r="H18" s="113">
        <v>87.52</v>
      </c>
      <c r="I18" s="97">
        <v>30</v>
      </c>
      <c r="J18" s="98">
        <v>76.474000000000004</v>
      </c>
      <c r="K18" s="98">
        <v>0</v>
      </c>
      <c r="L18" s="226">
        <v>306.00599999999997</v>
      </c>
      <c r="M18" s="122">
        <v>72.5</v>
      </c>
      <c r="N18" s="123">
        <v>35</v>
      </c>
      <c r="O18" s="239">
        <v>75.153000000000006</v>
      </c>
      <c r="P18" s="65">
        <v>0</v>
      </c>
      <c r="Q18" s="232">
        <v>317.34699999999998</v>
      </c>
      <c r="R18" s="234">
        <v>317.34699999999998</v>
      </c>
      <c r="S18" s="130" t="s">
        <v>493</v>
      </c>
    </row>
    <row r="19" spans="1:19" ht="13.8" x14ac:dyDescent="0.25">
      <c r="A19" s="85">
        <v>15</v>
      </c>
      <c r="B19" s="223" t="s">
        <v>93</v>
      </c>
      <c r="C19" s="219" t="s">
        <v>15</v>
      </c>
      <c r="D19" s="72"/>
      <c r="E19" s="220" t="s">
        <v>398</v>
      </c>
      <c r="F19" s="236" t="s">
        <v>2</v>
      </c>
      <c r="G19" s="64">
        <v>500</v>
      </c>
      <c r="H19" s="113">
        <v>99.67</v>
      </c>
      <c r="I19" s="97">
        <v>50</v>
      </c>
      <c r="J19" s="98">
        <v>71.311999999999998</v>
      </c>
      <c r="K19" s="98">
        <v>0</v>
      </c>
      <c r="L19" s="226">
        <v>279.01799999999997</v>
      </c>
      <c r="M19" s="122">
        <v>83.86</v>
      </c>
      <c r="N19" s="123">
        <v>40</v>
      </c>
      <c r="O19" s="239">
        <v>67.367999999999995</v>
      </c>
      <c r="P19" s="65">
        <v>0</v>
      </c>
      <c r="Q19" s="232">
        <v>308.77199999999999</v>
      </c>
      <c r="R19" s="234">
        <v>308.77199999999999</v>
      </c>
      <c r="S19" s="130" t="s">
        <v>494</v>
      </c>
    </row>
    <row r="20" spans="1:19" ht="14.4" thickBot="1" x14ac:dyDescent="0.3">
      <c r="A20" s="85">
        <v>4</v>
      </c>
      <c r="B20" s="223" t="s">
        <v>25</v>
      </c>
      <c r="C20" s="219" t="s">
        <v>26</v>
      </c>
      <c r="D20" s="72"/>
      <c r="E20" s="220" t="s">
        <v>398</v>
      </c>
      <c r="F20" s="236" t="s">
        <v>2</v>
      </c>
      <c r="G20" s="64">
        <v>500</v>
      </c>
      <c r="H20" s="113">
        <v>500</v>
      </c>
      <c r="I20" s="97"/>
      <c r="J20" s="98"/>
      <c r="K20" s="98"/>
      <c r="L20" s="226">
        <v>0</v>
      </c>
      <c r="M20" s="122">
        <v>500</v>
      </c>
      <c r="N20" s="123"/>
      <c r="O20" s="239"/>
      <c r="P20" s="65"/>
      <c r="Q20" s="232">
        <v>0</v>
      </c>
      <c r="R20" s="234">
        <v>0</v>
      </c>
      <c r="S20" s="182"/>
    </row>
  </sheetData>
  <mergeCells count="11">
    <mergeCell ref="S2:S3"/>
    <mergeCell ref="G2:G3"/>
    <mergeCell ref="H2:I2"/>
    <mergeCell ref="J2:K2"/>
    <mergeCell ref="M2:N2"/>
    <mergeCell ref="O2:P2"/>
    <mergeCell ref="A1:O1"/>
    <mergeCell ref="A2:A3"/>
    <mergeCell ref="B2:B3"/>
    <mergeCell ref="C2:C3"/>
    <mergeCell ref="F2:F3"/>
  </mergeCells>
  <phoneticPr fontId="27" type="noConversion"/>
  <dataValidations count="1">
    <dataValidation type="list" allowBlank="1" showInputMessage="1" showErrorMessage="1" sqref="C20">
      <formula1>MEGYE</formula1>
    </dataValidation>
  </dataValidations>
  <pageMargins left="0.75" right="0.75" top="1" bottom="1" header="0.51180555555555562" footer="0.51180555555555562"/>
  <pageSetup paperSize="9"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C1" workbookViewId="0">
      <selection activeCell="S8" sqref="S8"/>
    </sheetView>
  </sheetViews>
  <sheetFormatPr defaultRowHeight="13.2" x14ac:dyDescent="0.25"/>
  <cols>
    <col min="2" max="2" width="43.44140625" customWidth="1"/>
    <col min="3" max="3" width="29.44140625" customWidth="1"/>
  </cols>
  <sheetData>
    <row r="1" spans="1:19" ht="16.2" thickBot="1" x14ac:dyDescent="0.35">
      <c r="A1" s="256" t="s">
        <v>395</v>
      </c>
      <c r="B1" s="256"/>
      <c r="C1" s="256"/>
      <c r="D1" s="256"/>
      <c r="E1" s="256"/>
      <c r="F1" s="256"/>
      <c r="G1" s="256"/>
      <c r="H1" s="256"/>
      <c r="I1" s="256"/>
      <c r="J1" s="256"/>
      <c r="K1" s="256"/>
      <c r="L1" s="256"/>
      <c r="M1" s="256"/>
      <c r="N1" s="256"/>
      <c r="O1" s="256"/>
      <c r="P1" s="58"/>
      <c r="Q1" s="58"/>
      <c r="R1" s="58"/>
      <c r="S1" s="57"/>
    </row>
    <row r="2" spans="1:19" ht="13.8" thickBot="1" x14ac:dyDescent="0.3">
      <c r="A2" s="257" t="s">
        <v>67</v>
      </c>
      <c r="B2" s="259" t="s">
        <v>68</v>
      </c>
      <c r="C2" s="259" t="s">
        <v>69</v>
      </c>
      <c r="D2" s="74" t="s">
        <v>70</v>
      </c>
      <c r="E2" s="75" t="s">
        <v>31</v>
      </c>
      <c r="F2" s="261" t="s">
        <v>71</v>
      </c>
      <c r="G2" s="263" t="s">
        <v>72</v>
      </c>
      <c r="H2" s="255" t="s">
        <v>73</v>
      </c>
      <c r="I2" s="255"/>
      <c r="J2" s="255" t="s">
        <v>74</v>
      </c>
      <c r="K2" s="255"/>
      <c r="L2" s="76" t="s">
        <v>75</v>
      </c>
      <c r="M2" s="255" t="s">
        <v>73</v>
      </c>
      <c r="N2" s="255"/>
      <c r="O2" s="255" t="s">
        <v>74</v>
      </c>
      <c r="P2" s="255"/>
      <c r="Q2" s="76" t="s">
        <v>75</v>
      </c>
      <c r="R2" s="103" t="s">
        <v>87</v>
      </c>
      <c r="S2" s="253" t="s">
        <v>76</v>
      </c>
    </row>
    <row r="3" spans="1:19" ht="13.8" thickBot="1" x14ac:dyDescent="0.3">
      <c r="A3" s="258"/>
      <c r="B3" s="265"/>
      <c r="C3" s="265"/>
      <c r="D3" s="91" t="s">
        <v>77</v>
      </c>
      <c r="E3" s="92"/>
      <c r="F3" s="266"/>
      <c r="G3" s="264"/>
      <c r="H3" s="111" t="s">
        <v>78</v>
      </c>
      <c r="I3" s="93" t="s">
        <v>79</v>
      </c>
      <c r="J3" s="111" t="s">
        <v>78</v>
      </c>
      <c r="K3" s="93" t="s">
        <v>79</v>
      </c>
      <c r="L3" s="94" t="s">
        <v>80</v>
      </c>
      <c r="M3" s="111" t="s">
        <v>78</v>
      </c>
      <c r="N3" s="119" t="s">
        <v>79</v>
      </c>
      <c r="O3" s="111" t="s">
        <v>78</v>
      </c>
      <c r="P3" s="93" t="s">
        <v>79</v>
      </c>
      <c r="Q3" s="94" t="s">
        <v>80</v>
      </c>
      <c r="R3" s="104" t="s">
        <v>80</v>
      </c>
      <c r="S3" s="254"/>
    </row>
    <row r="4" spans="1:19" ht="13.8" x14ac:dyDescent="0.25">
      <c r="A4" s="85">
        <v>21</v>
      </c>
      <c r="B4" s="223" t="s">
        <v>328</v>
      </c>
      <c r="C4" s="219" t="s">
        <v>24</v>
      </c>
      <c r="D4" s="72"/>
      <c r="E4" s="220" t="s">
        <v>398</v>
      </c>
      <c r="F4" s="221" t="s">
        <v>17</v>
      </c>
      <c r="G4" s="222">
        <v>510</v>
      </c>
      <c r="H4" s="113">
        <v>46.96</v>
      </c>
      <c r="I4" s="97">
        <v>25</v>
      </c>
      <c r="J4" s="99">
        <v>66.747</v>
      </c>
      <c r="K4" s="98">
        <v>30</v>
      </c>
      <c r="L4" s="227">
        <v>341.29300000000001</v>
      </c>
      <c r="M4" s="128">
        <v>45.46</v>
      </c>
      <c r="N4" s="129">
        <v>10</v>
      </c>
      <c r="O4" s="243">
        <v>62.985999999999997</v>
      </c>
      <c r="P4" s="65">
        <v>0</v>
      </c>
      <c r="Q4" s="232">
        <v>391.55399999999997</v>
      </c>
      <c r="R4" s="234">
        <v>391.55399999999997</v>
      </c>
      <c r="S4" s="101" t="s">
        <v>88</v>
      </c>
    </row>
    <row r="5" spans="1:19" ht="13.8" x14ac:dyDescent="0.25">
      <c r="A5" s="85">
        <v>18</v>
      </c>
      <c r="B5" s="223" t="s">
        <v>301</v>
      </c>
      <c r="C5" s="219" t="s">
        <v>20</v>
      </c>
      <c r="D5" s="72"/>
      <c r="E5" s="220" t="s">
        <v>398</v>
      </c>
      <c r="F5" s="221" t="s">
        <v>17</v>
      </c>
      <c r="G5" s="213">
        <v>520</v>
      </c>
      <c r="H5" s="113">
        <v>64.58</v>
      </c>
      <c r="I5" s="97">
        <v>0</v>
      </c>
      <c r="J5" s="98">
        <v>76.165999999999997</v>
      </c>
      <c r="K5" s="98">
        <v>20</v>
      </c>
      <c r="L5" s="226">
        <v>359.25400000000002</v>
      </c>
      <c r="M5" s="122">
        <v>65.33</v>
      </c>
      <c r="N5" s="123">
        <v>10</v>
      </c>
      <c r="O5" s="239">
        <v>74.445999999999998</v>
      </c>
      <c r="P5" s="65">
        <v>0</v>
      </c>
      <c r="Q5" s="232">
        <v>372.22399999999999</v>
      </c>
      <c r="R5" s="234">
        <v>372.22399999999999</v>
      </c>
      <c r="S5" s="130" t="s">
        <v>89</v>
      </c>
    </row>
    <row r="6" spans="1:19" ht="13.8" x14ac:dyDescent="0.25">
      <c r="A6" s="85">
        <v>14</v>
      </c>
      <c r="B6" s="223" t="s">
        <v>263</v>
      </c>
      <c r="C6" s="219" t="s">
        <v>18</v>
      </c>
      <c r="D6" s="72"/>
      <c r="E6" s="220" t="s">
        <v>398</v>
      </c>
      <c r="F6" s="221" t="s">
        <v>17</v>
      </c>
      <c r="G6" s="222">
        <v>520</v>
      </c>
      <c r="H6" s="113">
        <v>88.92</v>
      </c>
      <c r="I6" s="97">
        <v>25</v>
      </c>
      <c r="J6" s="238">
        <v>91.266000000000005</v>
      </c>
      <c r="K6" s="98">
        <v>20</v>
      </c>
      <c r="L6" s="226">
        <v>294.81399999999996</v>
      </c>
      <c r="M6" s="122">
        <v>94.69</v>
      </c>
      <c r="N6" s="123">
        <v>10</v>
      </c>
      <c r="O6" s="239">
        <v>80.225999999999999</v>
      </c>
      <c r="P6" s="65">
        <v>0</v>
      </c>
      <c r="Q6" s="232">
        <v>335.084</v>
      </c>
      <c r="R6" s="234">
        <v>335.084</v>
      </c>
      <c r="S6" s="130" t="s">
        <v>90</v>
      </c>
    </row>
    <row r="7" spans="1:19" ht="13.8" x14ac:dyDescent="0.25">
      <c r="A7" s="85">
        <v>2</v>
      </c>
      <c r="B7" s="223" t="s">
        <v>161</v>
      </c>
      <c r="C7" s="219" t="s">
        <v>21</v>
      </c>
      <c r="D7" s="72"/>
      <c r="E7" s="220" t="s">
        <v>398</v>
      </c>
      <c r="F7" s="221" t="s">
        <v>17</v>
      </c>
      <c r="G7" s="213">
        <v>514</v>
      </c>
      <c r="H7" s="113">
        <v>78.45</v>
      </c>
      <c r="I7" s="97">
        <v>45</v>
      </c>
      <c r="J7" s="98">
        <v>77.207999999999998</v>
      </c>
      <c r="K7" s="98">
        <v>0</v>
      </c>
      <c r="L7" s="226">
        <v>313.34199999999998</v>
      </c>
      <c r="M7" s="122">
        <v>77.239999999999995</v>
      </c>
      <c r="N7" s="123">
        <v>30</v>
      </c>
      <c r="O7" s="239">
        <v>75.159000000000006</v>
      </c>
      <c r="P7" s="65">
        <v>0</v>
      </c>
      <c r="Q7" s="232">
        <v>331.601</v>
      </c>
      <c r="R7" s="234">
        <v>331.601</v>
      </c>
      <c r="S7" s="130" t="s">
        <v>482</v>
      </c>
    </row>
  </sheetData>
  <mergeCells count="11">
    <mergeCell ref="S2:S3"/>
    <mergeCell ref="A1:O1"/>
    <mergeCell ref="A2:A3"/>
    <mergeCell ref="B2:B3"/>
    <mergeCell ref="C2:C3"/>
    <mergeCell ref="F2:F3"/>
    <mergeCell ref="G2:G3"/>
    <mergeCell ref="H2:I2"/>
    <mergeCell ref="J2:K2"/>
    <mergeCell ref="M2:N2"/>
    <mergeCell ref="O2:P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tabSelected="1" view="pageBreakPreview" zoomScale="60" zoomScaleNormal="100" workbookViewId="0">
      <selection activeCell="A46" sqref="A46:XFD46"/>
    </sheetView>
  </sheetViews>
  <sheetFormatPr defaultColWidth="9.21875" defaultRowHeight="13.2" x14ac:dyDescent="0.25"/>
  <cols>
    <col min="1" max="1" width="9.21875" style="166"/>
    <col min="2" max="2" width="19.77734375" style="166" customWidth="1"/>
    <col min="3" max="3" width="18.5546875" style="166" customWidth="1"/>
    <col min="4" max="4" width="9.21875" style="166"/>
    <col min="5" max="5" width="7.77734375" style="166" customWidth="1"/>
    <col min="6" max="16384" width="9.21875" style="166"/>
  </cols>
  <sheetData>
    <row r="1" spans="1:22" s="57" customFormat="1" ht="22.5" customHeight="1" thickBot="1" x14ac:dyDescent="0.35">
      <c r="A1" s="256" t="s">
        <v>142</v>
      </c>
      <c r="B1" s="256"/>
      <c r="C1" s="256"/>
      <c r="D1" s="256"/>
      <c r="E1" s="256"/>
      <c r="F1" s="256"/>
      <c r="G1" s="256"/>
      <c r="H1" s="256"/>
      <c r="I1" s="256"/>
      <c r="J1" s="256"/>
      <c r="K1" s="256"/>
      <c r="L1" s="256"/>
      <c r="M1" s="256"/>
      <c r="N1" s="256"/>
      <c r="O1" s="256"/>
      <c r="P1" s="58"/>
      <c r="Q1" s="58"/>
      <c r="R1" s="58"/>
    </row>
    <row r="2" spans="1:22" s="57" customFormat="1" ht="12.75" customHeight="1" thickBot="1" x14ac:dyDescent="0.3">
      <c r="A2" s="257" t="s">
        <v>67</v>
      </c>
      <c r="B2" s="259" t="s">
        <v>68</v>
      </c>
      <c r="C2" s="259" t="s">
        <v>69</v>
      </c>
      <c r="D2" s="74" t="s">
        <v>70</v>
      </c>
      <c r="E2" s="75" t="s">
        <v>31</v>
      </c>
      <c r="F2" s="261" t="s">
        <v>71</v>
      </c>
      <c r="G2" s="263" t="s">
        <v>72</v>
      </c>
      <c r="H2" s="255" t="s">
        <v>73</v>
      </c>
      <c r="I2" s="255"/>
      <c r="J2" s="255" t="s">
        <v>74</v>
      </c>
      <c r="K2" s="255"/>
      <c r="L2" s="76" t="s">
        <v>75</v>
      </c>
      <c r="M2" s="255" t="s">
        <v>73</v>
      </c>
      <c r="N2" s="255"/>
      <c r="O2" s="255" t="s">
        <v>74</v>
      </c>
      <c r="P2" s="255"/>
      <c r="Q2" s="76" t="s">
        <v>75</v>
      </c>
      <c r="R2" s="103" t="s">
        <v>87</v>
      </c>
      <c r="S2" s="253" t="s">
        <v>76</v>
      </c>
      <c r="T2" s="59"/>
      <c r="U2" s="60"/>
      <c r="V2" s="61"/>
    </row>
    <row r="3" spans="1:22" s="57" customFormat="1" ht="13.8" thickBot="1" x14ac:dyDescent="0.3">
      <c r="A3" s="258"/>
      <c r="B3" s="265"/>
      <c r="C3" s="265"/>
      <c r="D3" s="91" t="s">
        <v>77</v>
      </c>
      <c r="E3" s="92"/>
      <c r="F3" s="266"/>
      <c r="G3" s="264"/>
      <c r="H3" s="111" t="s">
        <v>78</v>
      </c>
      <c r="I3" s="93" t="s">
        <v>79</v>
      </c>
      <c r="J3" s="111" t="s">
        <v>78</v>
      </c>
      <c r="K3" s="93" t="s">
        <v>79</v>
      </c>
      <c r="L3" s="94" t="s">
        <v>80</v>
      </c>
      <c r="M3" s="111" t="s">
        <v>78</v>
      </c>
      <c r="N3" s="119" t="s">
        <v>79</v>
      </c>
      <c r="O3" s="111" t="s">
        <v>78</v>
      </c>
      <c r="P3" s="93" t="s">
        <v>79</v>
      </c>
      <c r="Q3" s="94" t="s">
        <v>80</v>
      </c>
      <c r="R3" s="104" t="s">
        <v>80</v>
      </c>
      <c r="S3" s="254"/>
      <c r="U3" s="60"/>
      <c r="V3" s="61"/>
    </row>
    <row r="4" spans="1:22" s="57" customFormat="1" ht="13.05" customHeight="1" x14ac:dyDescent="0.25">
      <c r="A4" s="85" t="s">
        <v>50</v>
      </c>
      <c r="B4" s="142" t="s">
        <v>113</v>
      </c>
      <c r="C4" s="71" t="s">
        <v>24</v>
      </c>
      <c r="D4" s="72" t="s">
        <v>1</v>
      </c>
      <c r="E4" s="72" t="s">
        <v>3</v>
      </c>
      <c r="F4" s="69" t="s">
        <v>2</v>
      </c>
      <c r="G4" s="64">
        <v>500</v>
      </c>
      <c r="H4" s="113">
        <v>64.069999999999993</v>
      </c>
      <c r="I4" s="97">
        <v>15</v>
      </c>
      <c r="J4" s="117">
        <v>85.25</v>
      </c>
      <c r="K4" s="98">
        <v>5</v>
      </c>
      <c r="L4" s="106">
        <v>330.68</v>
      </c>
      <c r="M4" s="122">
        <v>52.77</v>
      </c>
      <c r="N4" s="123">
        <v>10</v>
      </c>
      <c r="O4" s="113">
        <v>76.48</v>
      </c>
      <c r="P4" s="65">
        <v>0</v>
      </c>
      <c r="Q4" s="108">
        <v>360.75</v>
      </c>
      <c r="R4" s="105">
        <v>360.75</v>
      </c>
      <c r="S4" s="130" t="s">
        <v>88</v>
      </c>
      <c r="T4" s="63"/>
      <c r="U4" s="63"/>
      <c r="V4" s="63"/>
    </row>
    <row r="5" spans="1:22" s="57" customFormat="1" ht="13.05" customHeight="1" x14ac:dyDescent="0.25">
      <c r="A5" s="85" t="s">
        <v>46</v>
      </c>
      <c r="B5" s="142" t="s">
        <v>109</v>
      </c>
      <c r="C5" s="71" t="s">
        <v>21</v>
      </c>
      <c r="D5" s="72" t="s">
        <v>1</v>
      </c>
      <c r="E5" s="72" t="s">
        <v>3</v>
      </c>
      <c r="F5" s="140" t="s">
        <v>2</v>
      </c>
      <c r="G5" s="64">
        <v>500</v>
      </c>
      <c r="H5" s="113">
        <v>60.67</v>
      </c>
      <c r="I5" s="97">
        <v>25</v>
      </c>
      <c r="J5" s="117">
        <v>79.19</v>
      </c>
      <c r="K5" s="98">
        <v>0</v>
      </c>
      <c r="L5" s="106">
        <v>335.14</v>
      </c>
      <c r="M5" s="122">
        <v>64.53</v>
      </c>
      <c r="N5" s="123">
        <v>0</v>
      </c>
      <c r="O5" s="113">
        <v>79.489999999999995</v>
      </c>
      <c r="P5" s="65">
        <v>0</v>
      </c>
      <c r="Q5" s="108">
        <v>355.98</v>
      </c>
      <c r="R5" s="105">
        <v>355.98</v>
      </c>
      <c r="S5" s="130" t="s">
        <v>89</v>
      </c>
      <c r="T5" s="63"/>
      <c r="U5" s="63"/>
      <c r="V5" s="63"/>
    </row>
    <row r="6" spans="1:22" s="57" customFormat="1" ht="13.05" customHeight="1" x14ac:dyDescent="0.25">
      <c r="A6" s="85" t="s">
        <v>36</v>
      </c>
      <c r="B6" s="142" t="s">
        <v>99</v>
      </c>
      <c r="C6" s="71" t="s">
        <v>18</v>
      </c>
      <c r="D6" s="72" t="s">
        <v>1</v>
      </c>
      <c r="E6" s="72" t="s">
        <v>3</v>
      </c>
      <c r="F6" s="69" t="s">
        <v>2</v>
      </c>
      <c r="G6" s="64">
        <v>500</v>
      </c>
      <c r="H6" s="113">
        <v>74.61</v>
      </c>
      <c r="I6" s="97">
        <v>5</v>
      </c>
      <c r="J6" s="117">
        <v>80.33</v>
      </c>
      <c r="K6" s="98">
        <v>0</v>
      </c>
      <c r="L6" s="106">
        <v>340.06</v>
      </c>
      <c r="M6" s="122">
        <v>63.88</v>
      </c>
      <c r="N6" s="123">
        <v>5</v>
      </c>
      <c r="O6" s="113">
        <v>80.22</v>
      </c>
      <c r="P6" s="65">
        <v>0</v>
      </c>
      <c r="Q6" s="108">
        <v>350.9</v>
      </c>
      <c r="R6" s="105">
        <v>350.9</v>
      </c>
      <c r="S6" s="130" t="s">
        <v>90</v>
      </c>
      <c r="T6" s="63"/>
      <c r="U6" s="63"/>
      <c r="V6" s="63"/>
    </row>
    <row r="7" spans="1:22" s="57" customFormat="1" ht="13.05" customHeight="1" x14ac:dyDescent="0.25">
      <c r="A7" s="85" t="s">
        <v>39</v>
      </c>
      <c r="B7" s="142" t="s">
        <v>102</v>
      </c>
      <c r="C7" s="71" t="s">
        <v>20</v>
      </c>
      <c r="D7" s="72" t="s">
        <v>1</v>
      </c>
      <c r="E7" s="72" t="s">
        <v>3</v>
      </c>
      <c r="F7" s="69" t="s">
        <v>2</v>
      </c>
      <c r="G7" s="64">
        <v>500</v>
      </c>
      <c r="H7" s="113">
        <v>68.11</v>
      </c>
      <c r="I7" s="97">
        <v>10</v>
      </c>
      <c r="J7" s="117">
        <v>71.63</v>
      </c>
      <c r="K7" s="98">
        <v>0</v>
      </c>
      <c r="L7" s="106">
        <v>350.26</v>
      </c>
      <c r="M7" s="122">
        <v>81.25</v>
      </c>
      <c r="N7" s="123">
        <v>30</v>
      </c>
      <c r="O7" s="113">
        <v>74.02</v>
      </c>
      <c r="P7" s="65">
        <v>0</v>
      </c>
      <c r="Q7" s="108">
        <v>314.73</v>
      </c>
      <c r="R7" s="105">
        <v>350.26</v>
      </c>
      <c r="S7" s="130" t="s">
        <v>35</v>
      </c>
      <c r="T7" s="63"/>
      <c r="U7" s="63"/>
      <c r="V7" s="63"/>
    </row>
    <row r="8" spans="1:22" s="57" customFormat="1" ht="13.05" customHeight="1" x14ac:dyDescent="0.25">
      <c r="A8" s="85" t="s">
        <v>58</v>
      </c>
      <c r="B8" s="142" t="s">
        <v>121</v>
      </c>
      <c r="C8" s="71" t="s">
        <v>28</v>
      </c>
      <c r="D8" s="72" t="s">
        <v>1</v>
      </c>
      <c r="E8" s="72" t="s">
        <v>3</v>
      </c>
      <c r="F8" s="69" t="s">
        <v>2</v>
      </c>
      <c r="G8" s="64">
        <v>500</v>
      </c>
      <c r="H8" s="113">
        <v>85.38</v>
      </c>
      <c r="I8" s="97">
        <v>15</v>
      </c>
      <c r="J8" s="117">
        <v>74.55</v>
      </c>
      <c r="K8" s="98">
        <v>20</v>
      </c>
      <c r="L8" s="106">
        <v>305.07</v>
      </c>
      <c r="M8" s="122">
        <v>72.58</v>
      </c>
      <c r="N8" s="123">
        <v>5</v>
      </c>
      <c r="O8" s="113">
        <v>74.12</v>
      </c>
      <c r="P8" s="65">
        <v>0</v>
      </c>
      <c r="Q8" s="108">
        <v>348.3</v>
      </c>
      <c r="R8" s="105">
        <v>348.3</v>
      </c>
      <c r="S8" s="101" t="s">
        <v>36</v>
      </c>
      <c r="T8" s="63"/>
      <c r="U8" s="63"/>
      <c r="V8" s="63"/>
    </row>
    <row r="9" spans="1:22" s="57" customFormat="1" ht="13.05" customHeight="1" thickBot="1" x14ac:dyDescent="0.3">
      <c r="A9" s="170" t="s">
        <v>48</v>
      </c>
      <c r="B9" s="171" t="s">
        <v>111</v>
      </c>
      <c r="C9" s="172" t="s">
        <v>22</v>
      </c>
      <c r="D9" s="186" t="s">
        <v>1</v>
      </c>
      <c r="E9" s="173" t="s">
        <v>3</v>
      </c>
      <c r="F9" s="187" t="s">
        <v>2</v>
      </c>
      <c r="G9" s="80">
        <v>500</v>
      </c>
      <c r="H9" s="83">
        <v>81.03</v>
      </c>
      <c r="I9" s="175">
        <v>5</v>
      </c>
      <c r="J9" s="176">
        <v>80.5</v>
      </c>
      <c r="K9" s="177">
        <v>0</v>
      </c>
      <c r="L9" s="178">
        <v>333.47</v>
      </c>
      <c r="M9" s="179">
        <v>76.540000000000006</v>
      </c>
      <c r="N9" s="180">
        <v>15</v>
      </c>
      <c r="O9" s="83">
        <v>78.349999999999994</v>
      </c>
      <c r="P9" s="81">
        <v>0</v>
      </c>
      <c r="Q9" s="181">
        <v>330.11</v>
      </c>
      <c r="R9" s="139">
        <v>333.47</v>
      </c>
      <c r="S9" s="182" t="s">
        <v>37</v>
      </c>
      <c r="T9" s="63"/>
      <c r="U9" s="63"/>
      <c r="V9" s="63"/>
    </row>
    <row r="10" spans="1:22" s="57" customFormat="1" ht="22.5" customHeight="1" thickBot="1" x14ac:dyDescent="0.35">
      <c r="A10" s="256" t="s">
        <v>141</v>
      </c>
      <c r="B10" s="256"/>
      <c r="C10" s="256"/>
      <c r="D10" s="256"/>
      <c r="E10" s="256"/>
      <c r="F10" s="256"/>
      <c r="G10" s="256"/>
      <c r="H10" s="256"/>
      <c r="I10" s="256"/>
      <c r="J10" s="256"/>
      <c r="K10" s="256"/>
      <c r="L10" s="256"/>
      <c r="M10" s="256"/>
      <c r="N10" s="256"/>
      <c r="O10" s="256"/>
      <c r="P10" s="58"/>
      <c r="Q10" s="58"/>
      <c r="R10" s="58"/>
    </row>
    <row r="11" spans="1:22" s="57" customFormat="1" ht="12.75" customHeight="1" thickBot="1" x14ac:dyDescent="0.3">
      <c r="A11" s="257" t="s">
        <v>67</v>
      </c>
      <c r="B11" s="259" t="s">
        <v>68</v>
      </c>
      <c r="C11" s="259" t="s">
        <v>69</v>
      </c>
      <c r="D11" s="74" t="s">
        <v>70</v>
      </c>
      <c r="E11" s="75" t="s">
        <v>31</v>
      </c>
      <c r="F11" s="261" t="s">
        <v>71</v>
      </c>
      <c r="G11" s="263" t="s">
        <v>72</v>
      </c>
      <c r="H11" s="255" t="s">
        <v>73</v>
      </c>
      <c r="I11" s="255"/>
      <c r="J11" s="255" t="s">
        <v>74</v>
      </c>
      <c r="K11" s="255"/>
      <c r="L11" s="76" t="s">
        <v>75</v>
      </c>
      <c r="M11" s="255" t="s">
        <v>73</v>
      </c>
      <c r="N11" s="255"/>
      <c r="O11" s="255" t="s">
        <v>74</v>
      </c>
      <c r="P11" s="255"/>
      <c r="Q11" s="76" t="s">
        <v>75</v>
      </c>
      <c r="R11" s="103" t="s">
        <v>87</v>
      </c>
      <c r="S11" s="253" t="s">
        <v>76</v>
      </c>
      <c r="T11" s="59"/>
      <c r="U11" s="60"/>
      <c r="V11" s="61"/>
    </row>
    <row r="12" spans="1:22" s="57" customFormat="1" ht="13.8" thickBot="1" x14ac:dyDescent="0.3">
      <c r="A12" s="258"/>
      <c r="B12" s="265"/>
      <c r="C12" s="265"/>
      <c r="D12" s="91" t="s">
        <v>77</v>
      </c>
      <c r="E12" s="92"/>
      <c r="F12" s="266"/>
      <c r="G12" s="264"/>
      <c r="H12" s="111" t="s">
        <v>78</v>
      </c>
      <c r="I12" s="93" t="s">
        <v>79</v>
      </c>
      <c r="J12" s="111" t="s">
        <v>78</v>
      </c>
      <c r="K12" s="93" t="s">
        <v>79</v>
      </c>
      <c r="L12" s="94" t="s">
        <v>80</v>
      </c>
      <c r="M12" s="111" t="s">
        <v>78</v>
      </c>
      <c r="N12" s="119" t="s">
        <v>79</v>
      </c>
      <c r="O12" s="111" t="s">
        <v>78</v>
      </c>
      <c r="P12" s="93" t="s">
        <v>79</v>
      </c>
      <c r="Q12" s="94" t="s">
        <v>80</v>
      </c>
      <c r="R12" s="104" t="s">
        <v>80</v>
      </c>
      <c r="S12" s="254"/>
      <c r="U12" s="60"/>
      <c r="V12" s="61"/>
    </row>
    <row r="13" spans="1:22" s="57" customFormat="1" ht="13.05" customHeight="1" x14ac:dyDescent="0.25">
      <c r="A13" s="85" t="s">
        <v>51</v>
      </c>
      <c r="B13" s="142" t="s">
        <v>114</v>
      </c>
      <c r="C13" s="71" t="s">
        <v>24</v>
      </c>
      <c r="D13" s="90" t="s">
        <v>1</v>
      </c>
      <c r="E13" s="90" t="s">
        <v>14</v>
      </c>
      <c r="F13" s="140" t="s">
        <v>2</v>
      </c>
      <c r="G13" s="64">
        <v>500</v>
      </c>
      <c r="H13" s="113">
        <v>42.43</v>
      </c>
      <c r="I13" s="97">
        <v>5</v>
      </c>
      <c r="J13" s="117">
        <v>59.61</v>
      </c>
      <c r="K13" s="98">
        <v>0</v>
      </c>
      <c r="L13" s="107">
        <v>392.96</v>
      </c>
      <c r="M13" s="128">
        <v>51.83</v>
      </c>
      <c r="N13" s="129">
        <v>15</v>
      </c>
      <c r="O13" s="150">
        <v>77.150000000000006</v>
      </c>
      <c r="P13" s="65">
        <v>25</v>
      </c>
      <c r="Q13" s="108">
        <v>331.02</v>
      </c>
      <c r="R13" s="105">
        <v>392.96</v>
      </c>
      <c r="S13" s="101" t="s">
        <v>88</v>
      </c>
      <c r="T13" s="63"/>
      <c r="U13" s="63"/>
      <c r="V13" s="63"/>
    </row>
    <row r="14" spans="1:22" s="57" customFormat="1" ht="13.05" customHeight="1" x14ac:dyDescent="0.25">
      <c r="A14" s="85" t="s">
        <v>40</v>
      </c>
      <c r="B14" s="142" t="s">
        <v>103</v>
      </c>
      <c r="C14" s="71" t="s">
        <v>20</v>
      </c>
      <c r="D14" s="90" t="s">
        <v>1</v>
      </c>
      <c r="E14" s="72" t="s">
        <v>14</v>
      </c>
      <c r="F14" s="140" t="s">
        <v>2</v>
      </c>
      <c r="G14" s="64">
        <v>500</v>
      </c>
      <c r="H14" s="113">
        <v>50.66</v>
      </c>
      <c r="I14" s="97">
        <v>5</v>
      </c>
      <c r="J14" s="117">
        <v>70.06</v>
      </c>
      <c r="K14" s="98">
        <v>5</v>
      </c>
      <c r="L14" s="106">
        <v>369.28</v>
      </c>
      <c r="M14" s="122">
        <v>52.04</v>
      </c>
      <c r="N14" s="123">
        <v>5</v>
      </c>
      <c r="O14" s="113">
        <v>58.62</v>
      </c>
      <c r="P14" s="65">
        <v>0</v>
      </c>
      <c r="Q14" s="108">
        <v>384.34</v>
      </c>
      <c r="R14" s="105">
        <v>384.34</v>
      </c>
      <c r="S14" s="130" t="s">
        <v>89</v>
      </c>
      <c r="T14" s="63"/>
      <c r="U14" s="63"/>
      <c r="V14" s="63"/>
    </row>
    <row r="15" spans="1:22" s="57" customFormat="1" ht="13.05" customHeight="1" x14ac:dyDescent="0.25">
      <c r="A15" s="85" t="s">
        <v>33</v>
      </c>
      <c r="B15" s="142" t="s">
        <v>97</v>
      </c>
      <c r="C15" s="71" t="s">
        <v>15</v>
      </c>
      <c r="D15" s="90" t="s">
        <v>1</v>
      </c>
      <c r="E15" s="72" t="s">
        <v>14</v>
      </c>
      <c r="F15" s="140" t="s">
        <v>2</v>
      </c>
      <c r="G15" s="64">
        <v>500</v>
      </c>
      <c r="H15" s="113">
        <v>46.72</v>
      </c>
      <c r="I15" s="97">
        <v>10</v>
      </c>
      <c r="J15" s="117">
        <v>65.040000000000006</v>
      </c>
      <c r="K15" s="98">
        <v>0</v>
      </c>
      <c r="L15" s="106">
        <v>378.24</v>
      </c>
      <c r="M15" s="122">
        <v>54.84</v>
      </c>
      <c r="N15" s="123">
        <v>5</v>
      </c>
      <c r="O15" s="113">
        <v>64.260000000000005</v>
      </c>
      <c r="P15" s="65">
        <v>0</v>
      </c>
      <c r="Q15" s="108">
        <v>375.9</v>
      </c>
      <c r="R15" s="105">
        <v>378.24</v>
      </c>
      <c r="S15" s="130" t="s">
        <v>90</v>
      </c>
      <c r="T15" s="63"/>
      <c r="U15" s="63"/>
      <c r="V15" s="63"/>
    </row>
    <row r="16" spans="1:22" s="57" customFormat="1" ht="13.05" customHeight="1" x14ac:dyDescent="0.25">
      <c r="A16" s="85" t="s">
        <v>59</v>
      </c>
      <c r="B16" s="142" t="s">
        <v>122</v>
      </c>
      <c r="C16" s="71" t="s">
        <v>28</v>
      </c>
      <c r="D16" s="90" t="s">
        <v>1</v>
      </c>
      <c r="E16" s="72" t="s">
        <v>14</v>
      </c>
      <c r="F16" s="140" t="s">
        <v>2</v>
      </c>
      <c r="G16" s="64">
        <v>500</v>
      </c>
      <c r="H16" s="113">
        <v>66.42</v>
      </c>
      <c r="I16" s="97">
        <v>35</v>
      </c>
      <c r="J16" s="117">
        <v>61.73</v>
      </c>
      <c r="K16" s="98">
        <v>5</v>
      </c>
      <c r="L16" s="106">
        <v>331.85</v>
      </c>
      <c r="M16" s="122">
        <v>53.46</v>
      </c>
      <c r="N16" s="123">
        <v>10</v>
      </c>
      <c r="O16" s="113">
        <v>61.7</v>
      </c>
      <c r="P16" s="65">
        <v>0</v>
      </c>
      <c r="Q16" s="108">
        <v>374.84</v>
      </c>
      <c r="R16" s="105">
        <v>374.84</v>
      </c>
      <c r="S16" s="130" t="s">
        <v>35</v>
      </c>
      <c r="T16" s="63"/>
      <c r="U16" s="63"/>
      <c r="V16" s="63"/>
    </row>
    <row r="17" spans="1:22" s="57" customFormat="1" ht="13.05" customHeight="1" x14ac:dyDescent="0.25">
      <c r="A17" s="85" t="s">
        <v>43</v>
      </c>
      <c r="B17" s="142" t="s">
        <v>106</v>
      </c>
      <c r="C17" s="71" t="s">
        <v>95</v>
      </c>
      <c r="D17" s="90" t="s">
        <v>1</v>
      </c>
      <c r="E17" s="72" t="s">
        <v>14</v>
      </c>
      <c r="F17" s="140" t="s">
        <v>2</v>
      </c>
      <c r="G17" s="64">
        <v>500</v>
      </c>
      <c r="H17" s="113">
        <v>57.52</v>
      </c>
      <c r="I17" s="97">
        <v>5</v>
      </c>
      <c r="J17" s="117">
        <v>64.94</v>
      </c>
      <c r="K17" s="98">
        <v>0</v>
      </c>
      <c r="L17" s="106">
        <v>372.54</v>
      </c>
      <c r="M17" s="122">
        <v>61.76</v>
      </c>
      <c r="N17" s="123">
        <v>25</v>
      </c>
      <c r="O17" s="113">
        <v>65.22</v>
      </c>
      <c r="P17" s="65">
        <v>5</v>
      </c>
      <c r="Q17" s="108">
        <v>343.02</v>
      </c>
      <c r="R17" s="105">
        <v>372.54</v>
      </c>
      <c r="S17" s="130" t="s">
        <v>36</v>
      </c>
      <c r="T17" s="63"/>
      <c r="U17" s="63"/>
      <c r="V17" s="63"/>
    </row>
    <row r="18" spans="1:22" s="57" customFormat="1" ht="13.05" customHeight="1" x14ac:dyDescent="0.25">
      <c r="A18" s="85" t="s">
        <v>47</v>
      </c>
      <c r="B18" s="142" t="s">
        <v>110</v>
      </c>
      <c r="C18" s="71" t="s">
        <v>21</v>
      </c>
      <c r="D18" s="90" t="s">
        <v>1</v>
      </c>
      <c r="E18" s="72" t="s">
        <v>14</v>
      </c>
      <c r="F18" s="140" t="s">
        <v>2</v>
      </c>
      <c r="G18" s="64">
        <v>500</v>
      </c>
      <c r="H18" s="113">
        <v>49.36</v>
      </c>
      <c r="I18" s="97">
        <v>20</v>
      </c>
      <c r="J18" s="117">
        <v>63.1</v>
      </c>
      <c r="K18" s="98">
        <v>0</v>
      </c>
      <c r="L18" s="106">
        <v>367.54</v>
      </c>
      <c r="M18" s="122">
        <v>51</v>
      </c>
      <c r="N18" s="123">
        <v>15</v>
      </c>
      <c r="O18" s="113">
        <v>62.95</v>
      </c>
      <c r="P18" s="65">
        <v>0</v>
      </c>
      <c r="Q18" s="108">
        <v>371.05</v>
      </c>
      <c r="R18" s="105">
        <v>371.05</v>
      </c>
      <c r="S18" s="130" t="s">
        <v>37</v>
      </c>
      <c r="T18" s="63"/>
      <c r="U18" s="63"/>
      <c r="V18" s="63"/>
    </row>
    <row r="19" spans="1:22" s="57" customFormat="1" ht="13.05" customHeight="1" x14ac:dyDescent="0.25">
      <c r="A19" s="85" t="s">
        <v>37</v>
      </c>
      <c r="B19" s="142" t="s">
        <v>100</v>
      </c>
      <c r="C19" s="71" t="s">
        <v>18</v>
      </c>
      <c r="D19" s="90" t="s">
        <v>1</v>
      </c>
      <c r="E19" s="72" t="s">
        <v>14</v>
      </c>
      <c r="F19" s="140" t="s">
        <v>2</v>
      </c>
      <c r="G19" s="64">
        <v>500</v>
      </c>
      <c r="H19" s="113">
        <v>69.989999999999995</v>
      </c>
      <c r="I19" s="97">
        <v>10</v>
      </c>
      <c r="J19" s="117">
        <v>66.47</v>
      </c>
      <c r="K19" s="98">
        <v>0</v>
      </c>
      <c r="L19" s="106">
        <v>353.54</v>
      </c>
      <c r="M19" s="122">
        <v>65.5</v>
      </c>
      <c r="N19" s="123">
        <v>0</v>
      </c>
      <c r="O19" s="113">
        <v>64</v>
      </c>
      <c r="P19" s="65">
        <v>0</v>
      </c>
      <c r="Q19" s="108">
        <v>370.5</v>
      </c>
      <c r="R19" s="105">
        <v>370.5</v>
      </c>
      <c r="S19" s="130" t="s">
        <v>38</v>
      </c>
      <c r="T19" s="63"/>
      <c r="U19" s="63"/>
      <c r="V19" s="63"/>
    </row>
    <row r="20" spans="1:22" s="57" customFormat="1" ht="13.05" customHeight="1" x14ac:dyDescent="0.25">
      <c r="A20" s="85" t="s">
        <v>54</v>
      </c>
      <c r="B20" s="142" t="s">
        <v>117</v>
      </c>
      <c r="C20" s="71" t="s">
        <v>27</v>
      </c>
      <c r="D20" s="72" t="s">
        <v>1</v>
      </c>
      <c r="E20" s="72" t="s">
        <v>14</v>
      </c>
      <c r="F20" s="69" t="s">
        <v>2</v>
      </c>
      <c r="G20" s="64">
        <v>500</v>
      </c>
      <c r="H20" s="113">
        <v>57.68</v>
      </c>
      <c r="I20" s="97">
        <v>45</v>
      </c>
      <c r="J20" s="117">
        <v>67.75</v>
      </c>
      <c r="K20" s="98">
        <v>0</v>
      </c>
      <c r="L20" s="106">
        <v>329.57</v>
      </c>
      <c r="M20" s="122">
        <v>54.71</v>
      </c>
      <c r="N20" s="123">
        <v>20</v>
      </c>
      <c r="O20" s="113">
        <v>66.69</v>
      </c>
      <c r="P20" s="65">
        <v>5</v>
      </c>
      <c r="Q20" s="108">
        <v>353.6</v>
      </c>
      <c r="R20" s="105">
        <v>353.6</v>
      </c>
      <c r="S20" s="130" t="s">
        <v>39</v>
      </c>
      <c r="T20" s="63"/>
      <c r="U20" s="63"/>
      <c r="V20" s="63"/>
    </row>
    <row r="21" spans="1:22" s="57" customFormat="1" ht="13.05" customHeight="1" x14ac:dyDescent="0.25">
      <c r="A21" s="85" t="s">
        <v>53</v>
      </c>
      <c r="B21" s="142" t="s">
        <v>116</v>
      </c>
      <c r="C21" s="71" t="s">
        <v>26</v>
      </c>
      <c r="D21" s="72" t="s">
        <v>1</v>
      </c>
      <c r="E21" s="72" t="s">
        <v>14</v>
      </c>
      <c r="F21" s="69" t="s">
        <v>2</v>
      </c>
      <c r="G21" s="64">
        <v>500</v>
      </c>
      <c r="H21" s="113">
        <v>71.3</v>
      </c>
      <c r="I21" s="97">
        <v>35</v>
      </c>
      <c r="J21" s="117">
        <v>67.489999999999995</v>
      </c>
      <c r="K21" s="98">
        <v>0</v>
      </c>
      <c r="L21" s="106">
        <v>326.20999999999998</v>
      </c>
      <c r="M21" s="122">
        <v>69.430000000000007</v>
      </c>
      <c r="N21" s="123">
        <v>10</v>
      </c>
      <c r="O21" s="113">
        <v>68.27</v>
      </c>
      <c r="P21" s="65">
        <v>0</v>
      </c>
      <c r="Q21" s="108">
        <v>352.3</v>
      </c>
      <c r="R21" s="105">
        <v>352.3</v>
      </c>
      <c r="S21" s="130" t="s">
        <v>40</v>
      </c>
      <c r="T21" s="63"/>
      <c r="U21" s="63"/>
      <c r="V21" s="63"/>
    </row>
    <row r="22" spans="1:22" s="57" customFormat="1" ht="13.05" customHeight="1" x14ac:dyDescent="0.25">
      <c r="A22" s="85" t="s">
        <v>49</v>
      </c>
      <c r="B22" s="142" t="s">
        <v>112</v>
      </c>
      <c r="C22" s="89" t="s">
        <v>22</v>
      </c>
      <c r="D22" s="72" t="s">
        <v>1</v>
      </c>
      <c r="E22" s="72" t="s">
        <v>14</v>
      </c>
      <c r="F22" s="69" t="s">
        <v>2</v>
      </c>
      <c r="G22" s="64">
        <v>500</v>
      </c>
      <c r="H22" s="113">
        <v>70.42</v>
      </c>
      <c r="I22" s="97">
        <v>20</v>
      </c>
      <c r="J22" s="117">
        <v>64.400000000000006</v>
      </c>
      <c r="K22" s="98">
        <v>0</v>
      </c>
      <c r="L22" s="106">
        <v>345.18</v>
      </c>
      <c r="M22" s="122">
        <v>71.349999999999994</v>
      </c>
      <c r="N22" s="123">
        <v>20</v>
      </c>
      <c r="O22" s="113">
        <v>67.2</v>
      </c>
      <c r="P22" s="65">
        <v>0</v>
      </c>
      <c r="Q22" s="108">
        <v>341.45</v>
      </c>
      <c r="R22" s="105">
        <v>345.18</v>
      </c>
      <c r="S22" s="130" t="s">
        <v>41</v>
      </c>
      <c r="T22" s="63"/>
      <c r="U22" s="63"/>
      <c r="V22" s="63"/>
    </row>
    <row r="23" spans="1:22" s="57" customFormat="1" ht="13.05" customHeight="1" x14ac:dyDescent="0.25">
      <c r="A23" s="85" t="s">
        <v>42</v>
      </c>
      <c r="B23" s="142" t="s">
        <v>105</v>
      </c>
      <c r="C23" s="71" t="s">
        <v>95</v>
      </c>
      <c r="D23" s="90" t="s">
        <v>1</v>
      </c>
      <c r="E23" s="72" t="s">
        <v>14</v>
      </c>
      <c r="F23" s="69" t="s">
        <v>2</v>
      </c>
      <c r="G23" s="64">
        <v>500</v>
      </c>
      <c r="H23" s="113">
        <v>80.14</v>
      </c>
      <c r="I23" s="97">
        <v>5</v>
      </c>
      <c r="J23" s="117">
        <v>74.75</v>
      </c>
      <c r="K23" s="98">
        <v>0</v>
      </c>
      <c r="L23" s="106">
        <v>340.11</v>
      </c>
      <c r="M23" s="122">
        <v>73.58</v>
      </c>
      <c r="N23" s="123">
        <v>10</v>
      </c>
      <c r="O23" s="113">
        <v>78.290000000000006</v>
      </c>
      <c r="P23" s="65">
        <v>0</v>
      </c>
      <c r="Q23" s="108">
        <v>338.13</v>
      </c>
      <c r="R23" s="105">
        <v>340.11</v>
      </c>
      <c r="S23" s="130" t="s">
        <v>42</v>
      </c>
      <c r="T23" s="63"/>
      <c r="U23" s="63"/>
      <c r="V23" s="63"/>
    </row>
    <row r="24" spans="1:22" s="57" customFormat="1" ht="13.05" customHeight="1" x14ac:dyDescent="0.25">
      <c r="A24" s="85" t="s">
        <v>44</v>
      </c>
      <c r="B24" s="142" t="s">
        <v>107</v>
      </c>
      <c r="C24" s="71" t="s">
        <v>95</v>
      </c>
      <c r="D24" s="90" t="s">
        <v>1</v>
      </c>
      <c r="E24" s="72" t="s">
        <v>14</v>
      </c>
      <c r="F24" s="69" t="s">
        <v>2</v>
      </c>
      <c r="G24" s="64">
        <v>500</v>
      </c>
      <c r="H24" s="113">
        <v>77.73</v>
      </c>
      <c r="I24" s="97">
        <v>0</v>
      </c>
      <c r="J24" s="117">
        <v>83.12</v>
      </c>
      <c r="K24" s="98">
        <v>5</v>
      </c>
      <c r="L24" s="106">
        <v>334.15</v>
      </c>
      <c r="M24" s="122">
        <v>79.5</v>
      </c>
      <c r="N24" s="123">
        <v>25</v>
      </c>
      <c r="O24" s="113">
        <v>91.11</v>
      </c>
      <c r="P24" s="65">
        <v>0</v>
      </c>
      <c r="Q24" s="108">
        <v>304.39</v>
      </c>
      <c r="R24" s="105">
        <v>334.15</v>
      </c>
      <c r="S24" s="130" t="s">
        <v>43</v>
      </c>
      <c r="T24" s="63"/>
      <c r="U24" s="63"/>
      <c r="V24" s="63"/>
    </row>
    <row r="25" spans="1:22" customFormat="1" ht="26.4" x14ac:dyDescent="0.25">
      <c r="A25" s="85" t="s">
        <v>32</v>
      </c>
      <c r="B25" s="142" t="s">
        <v>96</v>
      </c>
      <c r="C25" s="71" t="s">
        <v>15</v>
      </c>
      <c r="D25" s="72" t="s">
        <v>1</v>
      </c>
      <c r="E25" s="72" t="s">
        <v>14</v>
      </c>
      <c r="F25" s="69" t="s">
        <v>2</v>
      </c>
      <c r="G25" s="64">
        <v>500</v>
      </c>
      <c r="H25" s="113">
        <v>81.400000000000006</v>
      </c>
      <c r="I25" s="97">
        <v>15</v>
      </c>
      <c r="J25" s="117">
        <v>70.510000000000005</v>
      </c>
      <c r="K25" s="98">
        <v>0</v>
      </c>
      <c r="L25" s="106">
        <v>333.09</v>
      </c>
      <c r="M25" s="122">
        <v>75.72</v>
      </c>
      <c r="N25" s="123">
        <v>15</v>
      </c>
      <c r="O25" s="113">
        <v>69.75</v>
      </c>
      <c r="P25" s="65">
        <v>20</v>
      </c>
      <c r="Q25" s="108">
        <v>319.52999999999997</v>
      </c>
      <c r="R25" s="105">
        <v>333.09</v>
      </c>
      <c r="S25" s="130" t="s">
        <v>44</v>
      </c>
    </row>
    <row r="26" spans="1:22" customFormat="1" ht="14.4" thickBot="1" x14ac:dyDescent="0.3">
      <c r="A26" s="170" t="s">
        <v>34</v>
      </c>
      <c r="B26" s="171" t="s">
        <v>98</v>
      </c>
      <c r="C26" s="172" t="s">
        <v>16</v>
      </c>
      <c r="D26" s="173" t="s">
        <v>1</v>
      </c>
      <c r="E26" s="173" t="s">
        <v>14</v>
      </c>
      <c r="F26" s="174" t="s">
        <v>2</v>
      </c>
      <c r="G26" s="80">
        <v>500</v>
      </c>
      <c r="H26" s="83">
        <v>78.400000000000006</v>
      </c>
      <c r="I26" s="175">
        <v>30</v>
      </c>
      <c r="J26" s="176">
        <v>67.2</v>
      </c>
      <c r="K26" s="177">
        <v>5</v>
      </c>
      <c r="L26" s="178">
        <v>319.39999999999998</v>
      </c>
      <c r="M26" s="179">
        <v>83.54</v>
      </c>
      <c r="N26" s="180">
        <v>20</v>
      </c>
      <c r="O26" s="83">
        <v>66.3</v>
      </c>
      <c r="P26" s="81">
        <v>0</v>
      </c>
      <c r="Q26" s="181">
        <v>330.16</v>
      </c>
      <c r="R26" s="139">
        <v>330.16</v>
      </c>
      <c r="S26" s="182" t="s">
        <v>45</v>
      </c>
    </row>
    <row r="27" spans="1:22" s="57" customFormat="1" ht="22.5" customHeight="1" thickBot="1" x14ac:dyDescent="0.35">
      <c r="A27" s="256" t="s">
        <v>495</v>
      </c>
      <c r="B27" s="256"/>
      <c r="C27" s="256"/>
      <c r="D27" s="256"/>
      <c r="E27" s="256"/>
      <c r="F27" s="256"/>
      <c r="G27" s="256"/>
      <c r="H27" s="256"/>
      <c r="I27" s="256"/>
      <c r="J27" s="256"/>
      <c r="K27" s="256"/>
      <c r="L27" s="256"/>
      <c r="M27" s="256"/>
      <c r="N27" s="256"/>
      <c r="O27" s="256"/>
      <c r="P27" s="58"/>
      <c r="Q27" s="58"/>
      <c r="R27" s="58"/>
    </row>
    <row r="28" spans="1:22" s="57" customFormat="1" ht="12.75" customHeight="1" thickBot="1" x14ac:dyDescent="0.3">
      <c r="A28" s="257" t="s">
        <v>67</v>
      </c>
      <c r="B28" s="259" t="s">
        <v>68</v>
      </c>
      <c r="C28" s="259" t="s">
        <v>69</v>
      </c>
      <c r="D28" s="74" t="s">
        <v>70</v>
      </c>
      <c r="E28" s="75" t="s">
        <v>31</v>
      </c>
      <c r="F28" s="261" t="s">
        <v>71</v>
      </c>
      <c r="G28" s="263" t="s">
        <v>72</v>
      </c>
      <c r="H28" s="255" t="s">
        <v>73</v>
      </c>
      <c r="I28" s="255"/>
      <c r="J28" s="255" t="s">
        <v>74</v>
      </c>
      <c r="K28" s="255"/>
      <c r="L28" s="76" t="s">
        <v>75</v>
      </c>
      <c r="M28" s="255" t="s">
        <v>73</v>
      </c>
      <c r="N28" s="255"/>
      <c r="O28" s="255" t="s">
        <v>74</v>
      </c>
      <c r="P28" s="255"/>
      <c r="Q28" s="76" t="s">
        <v>75</v>
      </c>
      <c r="R28" s="103" t="s">
        <v>87</v>
      </c>
      <c r="S28" s="253" t="s">
        <v>76</v>
      </c>
      <c r="T28" s="59"/>
      <c r="U28" s="60"/>
      <c r="V28" s="61"/>
    </row>
    <row r="29" spans="1:22" s="57" customFormat="1" ht="13.8" thickBot="1" x14ac:dyDescent="0.3">
      <c r="A29" s="258"/>
      <c r="B29" s="265"/>
      <c r="C29" s="265"/>
      <c r="D29" s="91" t="s">
        <v>77</v>
      </c>
      <c r="E29" s="92"/>
      <c r="F29" s="266"/>
      <c r="G29" s="264"/>
      <c r="H29" s="111" t="s">
        <v>78</v>
      </c>
      <c r="I29" s="93" t="s">
        <v>79</v>
      </c>
      <c r="J29" s="111" t="s">
        <v>78</v>
      </c>
      <c r="K29" s="93" t="s">
        <v>79</v>
      </c>
      <c r="L29" s="94" t="s">
        <v>80</v>
      </c>
      <c r="M29" s="111" t="s">
        <v>78</v>
      </c>
      <c r="N29" s="119" t="s">
        <v>79</v>
      </c>
      <c r="O29" s="111" t="s">
        <v>78</v>
      </c>
      <c r="P29" s="93" t="s">
        <v>79</v>
      </c>
      <c r="Q29" s="94" t="s">
        <v>80</v>
      </c>
      <c r="R29" s="104" t="s">
        <v>80</v>
      </c>
      <c r="S29" s="254"/>
      <c r="U29" s="60"/>
      <c r="V29" s="61"/>
    </row>
    <row r="30" spans="1:22" s="57" customFormat="1" ht="13.05" customHeight="1" thickBot="1" x14ac:dyDescent="0.3">
      <c r="A30" s="170" t="s">
        <v>55</v>
      </c>
      <c r="B30" s="171" t="s">
        <v>118</v>
      </c>
      <c r="C30" s="183" t="s">
        <v>27</v>
      </c>
      <c r="D30" s="173" t="s">
        <v>92</v>
      </c>
      <c r="E30" s="173" t="s">
        <v>3</v>
      </c>
      <c r="F30" s="174" t="s">
        <v>2</v>
      </c>
      <c r="G30" s="80">
        <v>500</v>
      </c>
      <c r="H30" s="83">
        <v>60.3</v>
      </c>
      <c r="I30" s="175">
        <v>20</v>
      </c>
      <c r="J30" s="176">
        <v>82.24</v>
      </c>
      <c r="K30" s="177">
        <v>0</v>
      </c>
      <c r="L30" s="178">
        <f>G30-(H30+I30+J30+K30)</f>
        <v>337.46000000000004</v>
      </c>
      <c r="M30" s="179">
        <v>56.58</v>
      </c>
      <c r="N30" s="180">
        <v>20</v>
      </c>
      <c r="O30" s="83">
        <v>80.62</v>
      </c>
      <c r="P30" s="81">
        <v>0</v>
      </c>
      <c r="Q30" s="181">
        <f>G30-(M30+N30+O30+P30)</f>
        <v>342.8</v>
      </c>
      <c r="R30" s="139">
        <f>MAX(L30,Q30)</f>
        <v>342.8</v>
      </c>
      <c r="S30" s="182" t="s">
        <v>88</v>
      </c>
      <c r="T30" s="63"/>
      <c r="U30" s="63"/>
      <c r="V30" s="63"/>
    </row>
    <row r="31" spans="1:22" s="57" customFormat="1" ht="21.75" customHeight="1" thickBot="1" x14ac:dyDescent="0.35">
      <c r="A31" s="256" t="s">
        <v>496</v>
      </c>
      <c r="B31" s="256"/>
      <c r="C31" s="256"/>
      <c r="D31" s="256"/>
      <c r="E31" s="256"/>
      <c r="F31" s="256"/>
      <c r="G31" s="256"/>
      <c r="H31" s="256"/>
      <c r="I31" s="256"/>
      <c r="J31" s="256"/>
      <c r="K31" s="256"/>
      <c r="L31" s="256"/>
      <c r="M31" s="256"/>
      <c r="N31" s="256"/>
      <c r="O31" s="256"/>
      <c r="P31" s="58"/>
      <c r="Q31" s="58"/>
      <c r="R31" s="58"/>
    </row>
    <row r="32" spans="1:22" s="57" customFormat="1" ht="12.75" customHeight="1" thickBot="1" x14ac:dyDescent="0.3">
      <c r="A32" s="257" t="s">
        <v>67</v>
      </c>
      <c r="B32" s="259" t="s">
        <v>68</v>
      </c>
      <c r="C32" s="259" t="s">
        <v>69</v>
      </c>
      <c r="D32" s="74" t="s">
        <v>70</v>
      </c>
      <c r="E32" s="75" t="s">
        <v>31</v>
      </c>
      <c r="F32" s="261" t="s">
        <v>71</v>
      </c>
      <c r="G32" s="263" t="s">
        <v>72</v>
      </c>
      <c r="H32" s="255" t="s">
        <v>73</v>
      </c>
      <c r="I32" s="255"/>
      <c r="J32" s="255" t="s">
        <v>74</v>
      </c>
      <c r="K32" s="255"/>
      <c r="L32" s="76" t="s">
        <v>75</v>
      </c>
      <c r="M32" s="255" t="s">
        <v>73</v>
      </c>
      <c r="N32" s="255"/>
      <c r="O32" s="255" t="s">
        <v>74</v>
      </c>
      <c r="P32" s="255"/>
      <c r="Q32" s="76" t="s">
        <v>75</v>
      </c>
      <c r="R32" s="103" t="s">
        <v>87</v>
      </c>
      <c r="S32" s="253" t="s">
        <v>76</v>
      </c>
      <c r="T32" s="59"/>
      <c r="U32" s="60"/>
      <c r="V32" s="61"/>
    </row>
    <row r="33" spans="1:22" s="57" customFormat="1" ht="13.8" thickBot="1" x14ac:dyDescent="0.3">
      <c r="A33" s="258"/>
      <c r="B33" s="265"/>
      <c r="C33" s="265"/>
      <c r="D33" s="91" t="s">
        <v>77</v>
      </c>
      <c r="E33" s="92"/>
      <c r="F33" s="266"/>
      <c r="G33" s="264"/>
      <c r="H33" s="111" t="s">
        <v>78</v>
      </c>
      <c r="I33" s="93" t="s">
        <v>79</v>
      </c>
      <c r="J33" s="111" t="s">
        <v>78</v>
      </c>
      <c r="K33" s="93" t="s">
        <v>79</v>
      </c>
      <c r="L33" s="94" t="s">
        <v>80</v>
      </c>
      <c r="M33" s="111" t="s">
        <v>78</v>
      </c>
      <c r="N33" s="119" t="s">
        <v>79</v>
      </c>
      <c r="O33" s="111" t="s">
        <v>78</v>
      </c>
      <c r="P33" s="93" t="s">
        <v>79</v>
      </c>
      <c r="Q33" s="94" t="s">
        <v>80</v>
      </c>
      <c r="R33" s="104" t="s">
        <v>80</v>
      </c>
      <c r="S33" s="254"/>
      <c r="U33" s="60"/>
      <c r="V33" s="61"/>
    </row>
    <row r="34" spans="1:22" s="57" customFormat="1" ht="13.05" customHeight="1" thickBot="1" x14ac:dyDescent="0.3">
      <c r="A34" s="170" t="s">
        <v>56</v>
      </c>
      <c r="B34" s="171" t="s">
        <v>119</v>
      </c>
      <c r="C34" s="183" t="s">
        <v>27</v>
      </c>
      <c r="D34" s="186" t="s">
        <v>92</v>
      </c>
      <c r="E34" s="186" t="s">
        <v>14</v>
      </c>
      <c r="F34" s="187" t="s">
        <v>2</v>
      </c>
      <c r="G34" s="80">
        <v>500</v>
      </c>
      <c r="H34" s="83">
        <v>44.79</v>
      </c>
      <c r="I34" s="175">
        <v>0</v>
      </c>
      <c r="J34" s="176">
        <v>60.42</v>
      </c>
      <c r="K34" s="177">
        <v>0</v>
      </c>
      <c r="L34" s="178">
        <f>G34-(H34+I34+J34+K34)</f>
        <v>394.78999999999996</v>
      </c>
      <c r="M34" s="179">
        <v>39.26</v>
      </c>
      <c r="N34" s="180">
        <v>0</v>
      </c>
      <c r="O34" s="83">
        <v>58.55</v>
      </c>
      <c r="P34" s="81">
        <v>0</v>
      </c>
      <c r="Q34" s="181">
        <f>G34-(M34+N34+O34+P34)</f>
        <v>402.19</v>
      </c>
      <c r="R34" s="139">
        <f>MAX(L34,Q34)</f>
        <v>402.19</v>
      </c>
      <c r="S34" s="102" t="s">
        <v>88</v>
      </c>
      <c r="T34" s="63"/>
      <c r="U34" s="63"/>
      <c r="V34" s="63"/>
    </row>
    <row r="35" spans="1:22" customFormat="1" ht="16.2" thickBot="1" x14ac:dyDescent="0.35">
      <c r="A35" s="256" t="s">
        <v>143</v>
      </c>
      <c r="B35" s="256"/>
      <c r="C35" s="256"/>
      <c r="D35" s="256"/>
      <c r="E35" s="256"/>
      <c r="F35" s="256"/>
      <c r="G35" s="256"/>
      <c r="H35" s="256"/>
      <c r="I35" s="256"/>
      <c r="J35" s="256"/>
      <c r="K35" s="256"/>
      <c r="L35" s="256"/>
      <c r="M35" s="256"/>
      <c r="N35" s="256"/>
      <c r="O35" s="256"/>
    </row>
    <row r="36" spans="1:22" s="57" customFormat="1" ht="12.75" customHeight="1" thickBot="1" x14ac:dyDescent="0.3">
      <c r="A36" s="257" t="s">
        <v>67</v>
      </c>
      <c r="B36" s="259" t="s">
        <v>68</v>
      </c>
      <c r="C36" s="259" t="s">
        <v>69</v>
      </c>
      <c r="D36" s="74" t="s">
        <v>70</v>
      </c>
      <c r="E36" s="75" t="s">
        <v>31</v>
      </c>
      <c r="F36" s="261" t="s">
        <v>71</v>
      </c>
      <c r="G36" s="263" t="s">
        <v>72</v>
      </c>
      <c r="H36" s="255" t="s">
        <v>73</v>
      </c>
      <c r="I36" s="255"/>
      <c r="J36" s="255" t="s">
        <v>74</v>
      </c>
      <c r="K36" s="255"/>
      <c r="L36" s="76" t="s">
        <v>75</v>
      </c>
      <c r="M36" s="255" t="s">
        <v>73</v>
      </c>
      <c r="N36" s="255"/>
      <c r="O36" s="255" t="s">
        <v>74</v>
      </c>
      <c r="P36" s="255"/>
      <c r="Q36" s="76" t="s">
        <v>75</v>
      </c>
      <c r="R36" s="103" t="s">
        <v>87</v>
      </c>
      <c r="S36" s="253" t="s">
        <v>76</v>
      </c>
      <c r="T36" s="59"/>
      <c r="U36" s="60"/>
      <c r="V36" s="61"/>
    </row>
    <row r="37" spans="1:22" s="57" customFormat="1" ht="13.8" thickBot="1" x14ac:dyDescent="0.3">
      <c r="A37" s="258"/>
      <c r="B37" s="265"/>
      <c r="C37" s="265"/>
      <c r="D37" s="91" t="s">
        <v>77</v>
      </c>
      <c r="E37" s="92"/>
      <c r="F37" s="266"/>
      <c r="G37" s="264"/>
      <c r="H37" s="111" t="s">
        <v>78</v>
      </c>
      <c r="I37" s="93" t="s">
        <v>79</v>
      </c>
      <c r="J37" s="111" t="s">
        <v>78</v>
      </c>
      <c r="K37" s="93" t="s">
        <v>79</v>
      </c>
      <c r="L37" s="94" t="s">
        <v>80</v>
      </c>
      <c r="M37" s="111" t="s">
        <v>78</v>
      </c>
      <c r="N37" s="119" t="s">
        <v>79</v>
      </c>
      <c r="O37" s="111" t="s">
        <v>78</v>
      </c>
      <c r="P37" s="93" t="s">
        <v>79</v>
      </c>
      <c r="Q37" s="94" t="s">
        <v>80</v>
      </c>
      <c r="R37" s="104" t="s">
        <v>80</v>
      </c>
      <c r="S37" s="254"/>
      <c r="U37" s="60"/>
      <c r="V37" s="61"/>
    </row>
    <row r="38" spans="1:22" s="57" customFormat="1" ht="13.05" customHeight="1" thickBot="1" x14ac:dyDescent="0.3">
      <c r="A38" s="170" t="s">
        <v>41</v>
      </c>
      <c r="B38" s="171" t="s">
        <v>104</v>
      </c>
      <c r="C38" s="183" t="s">
        <v>20</v>
      </c>
      <c r="D38" s="173" t="s">
        <v>1</v>
      </c>
      <c r="E38" s="173" t="s">
        <v>14</v>
      </c>
      <c r="F38" s="188" t="s">
        <v>17</v>
      </c>
      <c r="G38" s="185">
        <v>521</v>
      </c>
      <c r="H38" s="83">
        <v>72.260000000000005</v>
      </c>
      <c r="I38" s="175">
        <v>20</v>
      </c>
      <c r="J38" s="176">
        <v>75.900000000000006</v>
      </c>
      <c r="K38" s="177">
        <v>40</v>
      </c>
      <c r="L38" s="178">
        <f>G38-(H38+I38+J38+K38)</f>
        <v>312.83999999999997</v>
      </c>
      <c r="M38" s="179">
        <v>73.13</v>
      </c>
      <c r="N38" s="180">
        <v>10</v>
      </c>
      <c r="O38" s="83">
        <v>74.39</v>
      </c>
      <c r="P38" s="81">
        <v>0</v>
      </c>
      <c r="Q38" s="181">
        <f>G38-(M38+N38+O38+P38)</f>
        <v>363.48</v>
      </c>
      <c r="R38" s="139">
        <f>MAX(L38,Q38)</f>
        <v>363.48</v>
      </c>
      <c r="S38" s="102" t="s">
        <v>88</v>
      </c>
      <c r="T38" s="63"/>
      <c r="U38" s="63"/>
      <c r="V38" s="63"/>
    </row>
    <row r="39" spans="1:22" customFormat="1" ht="16.2" thickBot="1" x14ac:dyDescent="0.35">
      <c r="A39" s="256" t="s">
        <v>497</v>
      </c>
      <c r="B39" s="256"/>
      <c r="C39" s="256"/>
      <c r="D39" s="256"/>
      <c r="E39" s="256"/>
      <c r="F39" s="256"/>
      <c r="G39" s="256"/>
      <c r="H39" s="256"/>
      <c r="I39" s="256"/>
      <c r="J39" s="256"/>
      <c r="K39" s="256"/>
      <c r="L39" s="256"/>
      <c r="M39" s="256"/>
      <c r="N39" s="256"/>
      <c r="O39" s="256"/>
    </row>
    <row r="40" spans="1:22" s="57" customFormat="1" ht="12.75" customHeight="1" thickBot="1" x14ac:dyDescent="0.3">
      <c r="A40" s="257" t="s">
        <v>67</v>
      </c>
      <c r="B40" s="259" t="s">
        <v>68</v>
      </c>
      <c r="C40" s="259" t="s">
        <v>69</v>
      </c>
      <c r="D40" s="74" t="s">
        <v>70</v>
      </c>
      <c r="E40" s="75" t="s">
        <v>31</v>
      </c>
      <c r="F40" s="261" t="s">
        <v>71</v>
      </c>
      <c r="G40" s="263" t="s">
        <v>72</v>
      </c>
      <c r="H40" s="255" t="s">
        <v>73</v>
      </c>
      <c r="I40" s="255"/>
      <c r="J40" s="255" t="s">
        <v>74</v>
      </c>
      <c r="K40" s="255"/>
      <c r="L40" s="76" t="s">
        <v>75</v>
      </c>
      <c r="M40" s="255" t="s">
        <v>73</v>
      </c>
      <c r="N40" s="255"/>
      <c r="O40" s="255" t="s">
        <v>74</v>
      </c>
      <c r="P40" s="255"/>
      <c r="Q40" s="76" t="s">
        <v>75</v>
      </c>
      <c r="R40" s="103" t="s">
        <v>87</v>
      </c>
      <c r="S40" s="253" t="s">
        <v>76</v>
      </c>
      <c r="T40" s="59"/>
      <c r="U40" s="60"/>
      <c r="V40" s="61"/>
    </row>
    <row r="41" spans="1:22" s="57" customFormat="1" ht="13.8" thickBot="1" x14ac:dyDescent="0.3">
      <c r="A41" s="258"/>
      <c r="B41" s="265"/>
      <c r="C41" s="265"/>
      <c r="D41" s="91" t="s">
        <v>77</v>
      </c>
      <c r="E41" s="92"/>
      <c r="F41" s="266"/>
      <c r="G41" s="264"/>
      <c r="H41" s="111" t="s">
        <v>78</v>
      </c>
      <c r="I41" s="93" t="s">
        <v>79</v>
      </c>
      <c r="J41" s="111" t="s">
        <v>78</v>
      </c>
      <c r="K41" s="93" t="s">
        <v>79</v>
      </c>
      <c r="L41" s="94" t="s">
        <v>80</v>
      </c>
      <c r="M41" s="111" t="s">
        <v>78</v>
      </c>
      <c r="N41" s="119" t="s">
        <v>79</v>
      </c>
      <c r="O41" s="111" t="s">
        <v>78</v>
      </c>
      <c r="P41" s="93" t="s">
        <v>79</v>
      </c>
      <c r="Q41" s="94" t="s">
        <v>80</v>
      </c>
      <c r="R41" s="104" t="s">
        <v>80</v>
      </c>
      <c r="S41" s="254"/>
      <c r="U41" s="60"/>
      <c r="V41" s="61"/>
    </row>
    <row r="42" spans="1:22" s="57" customFormat="1" ht="13.05" customHeight="1" thickBot="1" x14ac:dyDescent="0.3">
      <c r="A42" s="170" t="s">
        <v>57</v>
      </c>
      <c r="B42" s="171" t="s">
        <v>120</v>
      </c>
      <c r="C42" s="183" t="s">
        <v>27</v>
      </c>
      <c r="D42" s="186" t="s">
        <v>92</v>
      </c>
      <c r="E42" s="186" t="s">
        <v>14</v>
      </c>
      <c r="F42" s="188" t="s">
        <v>17</v>
      </c>
      <c r="G42" s="185">
        <v>513</v>
      </c>
      <c r="H42" s="83">
        <v>50.78</v>
      </c>
      <c r="I42" s="175">
        <v>10</v>
      </c>
      <c r="J42" s="176">
        <v>68.72</v>
      </c>
      <c r="K42" s="177">
        <v>10</v>
      </c>
      <c r="L42" s="189">
        <f>G42-(H42+I42+J42+K42)</f>
        <v>373.5</v>
      </c>
      <c r="M42" s="190">
        <v>49.44</v>
      </c>
      <c r="N42" s="191">
        <v>0</v>
      </c>
      <c r="O42" s="192">
        <v>67.099999999999994</v>
      </c>
      <c r="P42" s="81">
        <v>5</v>
      </c>
      <c r="Q42" s="181">
        <f>G42-(M42+N42+O42+P42)</f>
        <v>391.46000000000004</v>
      </c>
      <c r="R42" s="139">
        <f>MAX(L42,Q42)</f>
        <v>391.46000000000004</v>
      </c>
      <c r="S42" s="182" t="s">
        <v>88</v>
      </c>
      <c r="T42" s="63"/>
      <c r="U42" s="63"/>
      <c r="V42" s="63"/>
    </row>
    <row r="43" spans="1:22" customFormat="1" ht="16.2" thickBot="1" x14ac:dyDescent="0.35">
      <c r="A43" s="256" t="s">
        <v>498</v>
      </c>
      <c r="B43" s="256"/>
      <c r="C43" s="256"/>
      <c r="D43" s="256"/>
      <c r="E43" s="256"/>
      <c r="F43" s="256"/>
      <c r="G43" s="256"/>
      <c r="H43" s="256"/>
      <c r="I43" s="256"/>
      <c r="J43" s="256"/>
      <c r="K43" s="256"/>
      <c r="L43" s="256"/>
      <c r="M43" s="256"/>
      <c r="N43" s="256"/>
      <c r="O43" s="256"/>
    </row>
    <row r="44" spans="1:22" s="57" customFormat="1" ht="12.75" customHeight="1" thickBot="1" x14ac:dyDescent="0.3">
      <c r="A44" s="257" t="s">
        <v>67</v>
      </c>
      <c r="B44" s="259" t="s">
        <v>68</v>
      </c>
      <c r="C44" s="259" t="s">
        <v>69</v>
      </c>
      <c r="D44" s="74" t="s">
        <v>70</v>
      </c>
      <c r="E44" s="75" t="s">
        <v>31</v>
      </c>
      <c r="F44" s="261" t="s">
        <v>71</v>
      </c>
      <c r="G44" s="263" t="s">
        <v>72</v>
      </c>
      <c r="H44" s="255" t="s">
        <v>73</v>
      </c>
      <c r="I44" s="255"/>
      <c r="J44" s="255" t="s">
        <v>74</v>
      </c>
      <c r="K44" s="255"/>
      <c r="L44" s="76" t="s">
        <v>75</v>
      </c>
      <c r="M44" s="255" t="s">
        <v>73</v>
      </c>
      <c r="N44" s="255"/>
      <c r="O44" s="255" t="s">
        <v>74</v>
      </c>
      <c r="P44" s="255"/>
      <c r="Q44" s="76" t="s">
        <v>75</v>
      </c>
      <c r="R44" s="103" t="s">
        <v>87</v>
      </c>
      <c r="S44" s="253" t="s">
        <v>76</v>
      </c>
      <c r="T44" s="59"/>
      <c r="U44" s="60"/>
      <c r="V44" s="61"/>
    </row>
    <row r="45" spans="1:22" s="57" customFormat="1" ht="13.8" thickBot="1" x14ac:dyDescent="0.3">
      <c r="A45" s="258"/>
      <c r="B45" s="265"/>
      <c r="C45" s="265"/>
      <c r="D45" s="91" t="s">
        <v>77</v>
      </c>
      <c r="E45" s="92"/>
      <c r="F45" s="266"/>
      <c r="G45" s="264"/>
      <c r="H45" s="111" t="s">
        <v>78</v>
      </c>
      <c r="I45" s="93" t="s">
        <v>79</v>
      </c>
      <c r="J45" s="111" t="s">
        <v>78</v>
      </c>
      <c r="K45" s="93" t="s">
        <v>79</v>
      </c>
      <c r="L45" s="94" t="s">
        <v>80</v>
      </c>
      <c r="M45" s="111" t="s">
        <v>78</v>
      </c>
      <c r="N45" s="119" t="s">
        <v>79</v>
      </c>
      <c r="O45" s="111" t="s">
        <v>78</v>
      </c>
      <c r="P45" s="93" t="s">
        <v>79</v>
      </c>
      <c r="Q45" s="94" t="s">
        <v>80</v>
      </c>
      <c r="R45" s="104" t="s">
        <v>80</v>
      </c>
      <c r="S45" s="254"/>
      <c r="U45" s="60"/>
      <c r="V45" s="61"/>
    </row>
    <row r="46" spans="1:22" s="57" customFormat="1" ht="20.399999999999999" x14ac:dyDescent="0.25">
      <c r="A46" s="85" t="s">
        <v>52</v>
      </c>
      <c r="B46" s="144" t="s">
        <v>115</v>
      </c>
      <c r="C46" s="71" t="s">
        <v>24</v>
      </c>
      <c r="D46" s="90" t="s">
        <v>123</v>
      </c>
      <c r="E46" s="90" t="s">
        <v>14</v>
      </c>
      <c r="F46" s="118" t="s">
        <v>17</v>
      </c>
      <c r="G46" s="167">
        <v>510</v>
      </c>
      <c r="H46" s="112">
        <v>42.55</v>
      </c>
      <c r="I46" s="96">
        <v>25</v>
      </c>
      <c r="J46" s="116">
        <v>62.35</v>
      </c>
      <c r="K46" s="99">
        <v>0</v>
      </c>
      <c r="L46" s="106">
        <v>380.1</v>
      </c>
      <c r="M46" s="122">
        <v>43.8</v>
      </c>
      <c r="N46" s="123">
        <v>0</v>
      </c>
      <c r="O46" s="112">
        <v>61.95</v>
      </c>
      <c r="P46" s="62">
        <v>0</v>
      </c>
      <c r="Q46" s="108">
        <v>404.25</v>
      </c>
      <c r="R46" s="109">
        <v>404.25</v>
      </c>
      <c r="S46" s="169" t="s">
        <v>88</v>
      </c>
      <c r="T46" s="63"/>
      <c r="U46" s="63"/>
      <c r="V46" s="63"/>
    </row>
    <row r="47" spans="1:22" s="57" customFormat="1" ht="13.05" customHeight="1" thickBot="1" x14ac:dyDescent="0.3">
      <c r="A47" s="170" t="s">
        <v>38</v>
      </c>
      <c r="B47" s="171" t="s">
        <v>101</v>
      </c>
      <c r="C47" s="183" t="s">
        <v>18</v>
      </c>
      <c r="D47" s="186" t="s">
        <v>123</v>
      </c>
      <c r="E47" s="173" t="s">
        <v>14</v>
      </c>
      <c r="F47" s="188" t="s">
        <v>17</v>
      </c>
      <c r="G47" s="185">
        <v>516</v>
      </c>
      <c r="H47" s="83">
        <v>77.989999999999995</v>
      </c>
      <c r="I47" s="175">
        <v>30</v>
      </c>
      <c r="J47" s="176">
        <v>77.540000000000006</v>
      </c>
      <c r="K47" s="177">
        <v>5</v>
      </c>
      <c r="L47" s="178">
        <v>325.47000000000003</v>
      </c>
      <c r="M47" s="179">
        <v>77.42</v>
      </c>
      <c r="N47" s="180">
        <v>15</v>
      </c>
      <c r="O47" s="83">
        <v>77.819999999999993</v>
      </c>
      <c r="P47" s="81">
        <v>0</v>
      </c>
      <c r="Q47" s="181">
        <v>345.76</v>
      </c>
      <c r="R47" s="139">
        <v>345.76</v>
      </c>
      <c r="S47" s="182" t="s">
        <v>33</v>
      </c>
      <c r="T47" s="63"/>
      <c r="U47" s="63"/>
      <c r="V47" s="63"/>
    </row>
    <row r="48" spans="1:22" customFormat="1" ht="16.2" thickBot="1" x14ac:dyDescent="0.35">
      <c r="A48" s="256" t="s">
        <v>499</v>
      </c>
      <c r="B48" s="256"/>
      <c r="C48" s="256"/>
      <c r="D48" s="256"/>
      <c r="E48" s="256"/>
      <c r="F48" s="256"/>
      <c r="G48" s="256"/>
      <c r="H48" s="256"/>
      <c r="I48" s="256"/>
      <c r="J48" s="256"/>
      <c r="K48" s="256"/>
      <c r="L48" s="256"/>
      <c r="M48" s="256"/>
      <c r="N48" s="256"/>
      <c r="O48" s="256"/>
    </row>
    <row r="49" spans="1:22" s="57" customFormat="1" ht="12.75" customHeight="1" thickBot="1" x14ac:dyDescent="0.3">
      <c r="A49" s="257" t="s">
        <v>67</v>
      </c>
      <c r="B49" s="259" t="s">
        <v>68</v>
      </c>
      <c r="C49" s="259" t="s">
        <v>69</v>
      </c>
      <c r="D49" s="74" t="s">
        <v>70</v>
      </c>
      <c r="E49" s="75" t="s">
        <v>31</v>
      </c>
      <c r="F49" s="261" t="s">
        <v>71</v>
      </c>
      <c r="G49" s="263" t="s">
        <v>72</v>
      </c>
      <c r="H49" s="255" t="s">
        <v>73</v>
      </c>
      <c r="I49" s="255"/>
      <c r="J49" s="255" t="s">
        <v>74</v>
      </c>
      <c r="K49" s="255"/>
      <c r="L49" s="76" t="s">
        <v>75</v>
      </c>
      <c r="M49" s="255" t="s">
        <v>73</v>
      </c>
      <c r="N49" s="255"/>
      <c r="O49" s="255" t="s">
        <v>74</v>
      </c>
      <c r="P49" s="255"/>
      <c r="Q49" s="76" t="s">
        <v>75</v>
      </c>
      <c r="R49" s="103" t="s">
        <v>87</v>
      </c>
      <c r="S49" s="253" t="s">
        <v>76</v>
      </c>
      <c r="T49" s="59"/>
      <c r="U49" s="60"/>
      <c r="V49" s="61"/>
    </row>
    <row r="50" spans="1:22" s="57" customFormat="1" ht="13.8" thickBot="1" x14ac:dyDescent="0.3">
      <c r="A50" s="258"/>
      <c r="B50" s="265"/>
      <c r="C50" s="265"/>
      <c r="D50" s="91" t="s">
        <v>77</v>
      </c>
      <c r="E50" s="92"/>
      <c r="F50" s="266"/>
      <c r="G50" s="264"/>
      <c r="H50" s="111" t="s">
        <v>78</v>
      </c>
      <c r="I50" s="93" t="s">
        <v>79</v>
      </c>
      <c r="J50" s="111" t="s">
        <v>78</v>
      </c>
      <c r="K50" s="93" t="s">
        <v>79</v>
      </c>
      <c r="L50" s="94" t="s">
        <v>80</v>
      </c>
      <c r="M50" s="111" t="s">
        <v>78</v>
      </c>
      <c r="N50" s="119" t="s">
        <v>79</v>
      </c>
      <c r="O50" s="111" t="s">
        <v>78</v>
      </c>
      <c r="P50" s="93" t="s">
        <v>79</v>
      </c>
      <c r="Q50" s="94" t="s">
        <v>80</v>
      </c>
      <c r="R50" s="104" t="s">
        <v>80</v>
      </c>
      <c r="S50" s="254"/>
      <c r="U50" s="60"/>
      <c r="V50" s="61"/>
    </row>
    <row r="51" spans="1:22" s="57" customFormat="1" ht="13.05" customHeight="1" thickBot="1" x14ac:dyDescent="0.3">
      <c r="A51" s="170" t="s">
        <v>45</v>
      </c>
      <c r="B51" s="171" t="s">
        <v>108</v>
      </c>
      <c r="C51" s="183" t="s">
        <v>21</v>
      </c>
      <c r="D51" s="173" t="s">
        <v>1</v>
      </c>
      <c r="E51" s="173" t="s">
        <v>3</v>
      </c>
      <c r="F51" s="184" t="s">
        <v>17</v>
      </c>
      <c r="G51" s="185">
        <v>518</v>
      </c>
      <c r="H51" s="83">
        <v>82.66</v>
      </c>
      <c r="I51" s="175">
        <v>30</v>
      </c>
      <c r="J51" s="176">
        <v>99.44</v>
      </c>
      <c r="K51" s="177">
        <v>0</v>
      </c>
      <c r="L51" s="178">
        <f>G51-(H51+I51+J51+K51)</f>
        <v>305.89999999999998</v>
      </c>
      <c r="M51" s="179">
        <v>80.239999999999995</v>
      </c>
      <c r="N51" s="180">
        <v>45</v>
      </c>
      <c r="O51" s="83">
        <v>100.14</v>
      </c>
      <c r="P51" s="81">
        <v>5</v>
      </c>
      <c r="Q51" s="181">
        <f>G51-(M51+N51+O51+P51)</f>
        <v>287.62</v>
      </c>
      <c r="R51" s="139">
        <f>MAX(L51,Q51)</f>
        <v>305.89999999999998</v>
      </c>
      <c r="S51" s="102" t="s">
        <v>88</v>
      </c>
      <c r="T51" s="63"/>
      <c r="U51" s="63"/>
      <c r="V51" s="63"/>
    </row>
    <row r="52" spans="1:22" s="165" customFormat="1" ht="13.05" customHeight="1" x14ac:dyDescent="0.25">
      <c r="A52" s="59"/>
      <c r="B52" s="155"/>
      <c r="C52" s="147"/>
      <c r="D52" s="148"/>
      <c r="E52" s="148"/>
      <c r="F52" s="149"/>
      <c r="G52" s="63"/>
      <c r="H52" s="150"/>
      <c r="I52" s="151"/>
      <c r="J52" s="150"/>
      <c r="K52" s="151"/>
      <c r="L52" s="163"/>
      <c r="M52" s="152"/>
      <c r="N52" s="153"/>
      <c r="O52" s="150"/>
      <c r="P52" s="151"/>
      <c r="Q52" s="163"/>
      <c r="R52" s="164"/>
      <c r="S52" s="156"/>
      <c r="T52" s="63"/>
      <c r="U52" s="63"/>
      <c r="V52" s="63"/>
    </row>
    <row r="53" spans="1:22" s="165" customFormat="1" ht="13.05" customHeight="1" x14ac:dyDescent="0.25">
      <c r="A53" s="59"/>
      <c r="B53" s="155"/>
      <c r="C53" s="147"/>
      <c r="D53" s="148"/>
      <c r="E53" s="148"/>
      <c r="F53" s="149"/>
      <c r="G53" s="63"/>
      <c r="H53" s="150"/>
      <c r="I53" s="151"/>
      <c r="J53" s="150"/>
      <c r="K53" s="151"/>
      <c r="L53" s="163"/>
      <c r="M53" s="152"/>
      <c r="N53" s="153"/>
      <c r="O53" s="150"/>
      <c r="P53" s="151"/>
      <c r="Q53" s="163"/>
      <c r="R53" s="164"/>
      <c r="S53" s="156"/>
      <c r="T53" s="63"/>
      <c r="U53" s="63"/>
      <c r="V53" s="63"/>
    </row>
    <row r="54" spans="1:22" s="165" customFormat="1" ht="22.5" customHeight="1" x14ac:dyDescent="0.3">
      <c r="A54" s="270"/>
      <c r="B54" s="270"/>
      <c r="C54" s="270"/>
      <c r="D54" s="270"/>
      <c r="E54" s="270"/>
      <c r="F54" s="270"/>
      <c r="G54" s="270"/>
      <c r="H54" s="270"/>
      <c r="I54" s="270"/>
      <c r="J54" s="270"/>
      <c r="K54" s="270"/>
      <c r="L54" s="270"/>
      <c r="M54" s="270"/>
      <c r="N54" s="270"/>
      <c r="O54" s="270"/>
      <c r="P54" s="158"/>
      <c r="Q54" s="158"/>
      <c r="R54" s="158"/>
    </row>
    <row r="55" spans="1:22" s="165" customFormat="1" ht="12.75" customHeight="1" x14ac:dyDescent="0.25">
      <c r="A55" s="271"/>
      <c r="B55" s="271"/>
      <c r="C55" s="271"/>
      <c r="D55" s="61"/>
      <c r="E55" s="159"/>
      <c r="F55" s="272"/>
      <c r="G55" s="273"/>
      <c r="H55" s="268"/>
      <c r="I55" s="268"/>
      <c r="J55" s="268"/>
      <c r="K55" s="268"/>
      <c r="L55" s="160"/>
      <c r="M55" s="268"/>
      <c r="N55" s="268"/>
      <c r="O55" s="268"/>
      <c r="P55" s="268"/>
      <c r="Q55" s="160"/>
      <c r="R55" s="160"/>
      <c r="S55" s="269"/>
      <c r="T55" s="59"/>
      <c r="U55" s="60"/>
      <c r="V55" s="61"/>
    </row>
    <row r="56" spans="1:22" s="165" customFormat="1" x14ac:dyDescent="0.25">
      <c r="A56" s="271"/>
      <c r="B56" s="271"/>
      <c r="C56" s="271"/>
      <c r="D56" s="61"/>
      <c r="E56" s="159"/>
      <c r="F56" s="272"/>
      <c r="G56" s="273"/>
      <c r="H56" s="161"/>
      <c r="I56" s="160"/>
      <c r="J56" s="161"/>
      <c r="K56" s="160"/>
      <c r="L56" s="160"/>
      <c r="M56" s="161"/>
      <c r="N56" s="162"/>
      <c r="O56" s="161"/>
      <c r="P56" s="160"/>
      <c r="Q56" s="160"/>
      <c r="R56" s="160"/>
      <c r="S56" s="269"/>
      <c r="U56" s="60"/>
      <c r="V56" s="61"/>
    </row>
    <row r="57" spans="1:22" s="165" customFormat="1" ht="13.05" customHeight="1" x14ac:dyDescent="0.25">
      <c r="A57" s="59"/>
      <c r="B57" s="154"/>
      <c r="C57" s="147"/>
      <c r="D57" s="148"/>
      <c r="E57" s="148"/>
      <c r="F57" s="149"/>
      <c r="G57" s="63"/>
      <c r="H57" s="150"/>
      <c r="I57" s="151"/>
      <c r="J57" s="150"/>
      <c r="K57" s="151"/>
      <c r="L57" s="163"/>
      <c r="M57" s="152"/>
      <c r="N57" s="153"/>
      <c r="O57" s="150"/>
      <c r="P57" s="151"/>
      <c r="Q57" s="163"/>
      <c r="R57" s="164"/>
      <c r="S57" s="151"/>
      <c r="T57" s="63"/>
      <c r="U57" s="63"/>
      <c r="V57" s="63"/>
    </row>
    <row r="58" spans="1:22" s="165" customFormat="1" ht="13.05" customHeight="1" x14ac:dyDescent="0.25">
      <c r="A58" s="59"/>
      <c r="B58" s="146"/>
      <c r="C58" s="147"/>
      <c r="D58" s="148"/>
      <c r="E58" s="148"/>
      <c r="F58" s="149"/>
      <c r="G58" s="63"/>
      <c r="H58" s="150"/>
      <c r="I58" s="151"/>
      <c r="J58" s="150"/>
      <c r="K58" s="151"/>
      <c r="L58" s="163"/>
      <c r="M58" s="152"/>
      <c r="N58" s="153"/>
      <c r="O58" s="150"/>
      <c r="P58" s="151"/>
      <c r="Q58" s="163"/>
      <c r="R58" s="164"/>
      <c r="S58" s="156"/>
      <c r="T58" s="63"/>
      <c r="U58" s="63"/>
      <c r="V58" s="63"/>
    </row>
    <row r="59" spans="1:22" s="165" customFormat="1" ht="13.05" customHeight="1" x14ac:dyDescent="0.25">
      <c r="A59" s="59"/>
      <c r="B59" s="155"/>
      <c r="C59" s="157"/>
      <c r="D59" s="148"/>
      <c r="E59" s="148"/>
      <c r="F59" s="149"/>
      <c r="G59" s="63"/>
      <c r="H59" s="150"/>
      <c r="I59" s="151"/>
      <c r="J59" s="150"/>
      <c r="K59" s="151"/>
      <c r="L59" s="163"/>
      <c r="M59" s="152"/>
      <c r="N59" s="153"/>
      <c r="O59" s="150"/>
      <c r="P59" s="151"/>
      <c r="Q59" s="163"/>
      <c r="R59" s="164"/>
      <c r="S59" s="156"/>
      <c r="T59" s="63"/>
      <c r="U59" s="63"/>
      <c r="V59" s="63"/>
    </row>
    <row r="60" spans="1:22" s="165" customFormat="1" ht="21.75" customHeight="1" x14ac:dyDescent="0.3">
      <c r="A60" s="270"/>
      <c r="B60" s="270"/>
      <c r="C60" s="270"/>
      <c r="D60" s="270"/>
      <c r="E60" s="270"/>
      <c r="F60" s="270"/>
      <c r="G60" s="270"/>
      <c r="H60" s="270"/>
      <c r="I60" s="270"/>
      <c r="J60" s="270"/>
      <c r="K60" s="270"/>
      <c r="L60" s="270"/>
      <c r="M60" s="270"/>
      <c r="N60" s="270"/>
      <c r="O60" s="270"/>
      <c r="P60" s="158"/>
      <c r="Q60" s="158"/>
      <c r="R60" s="158"/>
    </row>
    <row r="61" spans="1:22" s="165" customFormat="1" ht="12.75" customHeight="1" x14ac:dyDescent="0.25">
      <c r="A61" s="271"/>
      <c r="B61" s="271"/>
      <c r="C61" s="271"/>
      <c r="D61" s="61"/>
      <c r="E61" s="159"/>
      <c r="F61" s="272"/>
      <c r="G61" s="273"/>
      <c r="H61" s="268"/>
      <c r="I61" s="268"/>
      <c r="J61" s="268"/>
      <c r="K61" s="268"/>
      <c r="L61" s="160"/>
      <c r="M61" s="268"/>
      <c r="N61" s="268"/>
      <c r="O61" s="268"/>
      <c r="P61" s="268"/>
      <c r="Q61" s="160"/>
      <c r="R61" s="160"/>
      <c r="S61" s="269"/>
      <c r="T61" s="59"/>
      <c r="U61" s="60"/>
      <c r="V61" s="61"/>
    </row>
    <row r="62" spans="1:22" s="165" customFormat="1" x14ac:dyDescent="0.25">
      <c r="A62" s="271"/>
      <c r="B62" s="271"/>
      <c r="C62" s="271"/>
      <c r="D62" s="61"/>
      <c r="E62" s="159"/>
      <c r="F62" s="272"/>
      <c r="G62" s="273"/>
      <c r="H62" s="161"/>
      <c r="I62" s="160"/>
      <c r="J62" s="161"/>
      <c r="K62" s="160"/>
      <c r="L62" s="160"/>
      <c r="M62" s="161"/>
      <c r="N62" s="162"/>
      <c r="O62" s="161"/>
      <c r="P62" s="160"/>
      <c r="Q62" s="160"/>
      <c r="R62" s="160"/>
      <c r="S62" s="269"/>
      <c r="U62" s="60"/>
      <c r="V62" s="61"/>
    </row>
    <row r="63" spans="1:22" s="165" customFormat="1" ht="13.05" customHeight="1" x14ac:dyDescent="0.25">
      <c r="A63" s="59"/>
      <c r="B63" s="146"/>
      <c r="C63" s="147"/>
      <c r="D63" s="148"/>
      <c r="E63" s="148"/>
      <c r="F63" s="149"/>
      <c r="G63" s="63"/>
      <c r="H63" s="150"/>
      <c r="I63" s="151"/>
      <c r="J63" s="150"/>
      <c r="K63" s="151"/>
      <c r="L63" s="163"/>
      <c r="M63" s="152"/>
      <c r="N63" s="153"/>
      <c r="O63" s="150"/>
      <c r="P63" s="151"/>
      <c r="Q63" s="163"/>
      <c r="R63" s="164"/>
      <c r="S63" s="151"/>
      <c r="T63" s="63"/>
      <c r="U63" s="63"/>
      <c r="V63" s="63"/>
    </row>
    <row r="64" spans="1:22" s="165" customFormat="1" ht="22.5" customHeight="1" x14ac:dyDescent="0.3">
      <c r="A64" s="270"/>
      <c r="B64" s="270"/>
      <c r="C64" s="270"/>
      <c r="D64" s="270"/>
      <c r="E64" s="270"/>
      <c r="F64" s="270"/>
      <c r="G64" s="270"/>
      <c r="H64" s="270"/>
      <c r="I64" s="270"/>
      <c r="J64" s="270"/>
      <c r="K64" s="270"/>
      <c r="L64" s="270"/>
      <c r="M64" s="270"/>
      <c r="N64" s="270"/>
      <c r="O64" s="270"/>
      <c r="P64" s="158"/>
      <c r="Q64" s="158"/>
      <c r="R64" s="158"/>
    </row>
    <row r="65" spans="1:22" s="165" customFormat="1" ht="12.75" customHeight="1" x14ac:dyDescent="0.25">
      <c r="A65" s="271"/>
      <c r="B65" s="271"/>
      <c r="C65" s="271"/>
      <c r="D65" s="61"/>
      <c r="E65" s="159"/>
      <c r="F65" s="272"/>
      <c r="G65" s="273"/>
      <c r="H65" s="268"/>
      <c r="I65" s="268"/>
      <c r="J65" s="268"/>
      <c r="K65" s="268"/>
      <c r="L65" s="160"/>
      <c r="M65" s="268"/>
      <c r="N65" s="268"/>
      <c r="O65" s="268"/>
      <c r="P65" s="268"/>
      <c r="Q65" s="160"/>
      <c r="R65" s="160"/>
      <c r="S65" s="269"/>
      <c r="T65" s="59"/>
      <c r="U65" s="60"/>
      <c r="V65" s="61"/>
    </row>
    <row r="66" spans="1:22" s="165" customFormat="1" x14ac:dyDescent="0.25">
      <c r="A66" s="271"/>
      <c r="B66" s="271"/>
      <c r="C66" s="271"/>
      <c r="D66" s="61"/>
      <c r="E66" s="159"/>
      <c r="F66" s="272"/>
      <c r="G66" s="273"/>
      <c r="H66" s="161"/>
      <c r="I66" s="160"/>
      <c r="J66" s="161"/>
      <c r="K66" s="160"/>
      <c r="L66" s="160"/>
      <c r="M66" s="161"/>
      <c r="N66" s="162"/>
      <c r="O66" s="161"/>
      <c r="P66" s="160"/>
      <c r="Q66" s="160"/>
      <c r="R66" s="160"/>
      <c r="S66" s="269"/>
      <c r="U66" s="60"/>
      <c r="V66" s="61"/>
    </row>
    <row r="67" spans="1:22" s="165" customFormat="1" ht="13.05" customHeight="1" x14ac:dyDescent="0.25">
      <c r="A67" s="59"/>
      <c r="B67" s="146"/>
      <c r="C67" s="147"/>
      <c r="D67" s="148"/>
      <c r="E67" s="148"/>
      <c r="F67" s="149"/>
      <c r="G67" s="63"/>
      <c r="H67" s="150"/>
      <c r="I67" s="151"/>
      <c r="J67" s="150"/>
      <c r="K67" s="151"/>
      <c r="L67" s="163"/>
      <c r="M67" s="152"/>
      <c r="N67" s="153"/>
      <c r="O67" s="150"/>
      <c r="P67" s="151"/>
      <c r="Q67" s="163"/>
      <c r="R67" s="164"/>
      <c r="S67" s="156"/>
      <c r="T67" s="63"/>
      <c r="U67" s="63"/>
      <c r="V67" s="63"/>
    </row>
    <row r="68" spans="1:22" ht="15.6" x14ac:dyDescent="0.3">
      <c r="A68" s="270"/>
      <c r="B68" s="270"/>
      <c r="C68" s="270"/>
      <c r="D68" s="270"/>
      <c r="E68" s="270"/>
      <c r="F68" s="270"/>
      <c r="G68" s="270"/>
      <c r="H68" s="270"/>
      <c r="I68" s="270"/>
      <c r="J68" s="270"/>
      <c r="K68" s="270"/>
      <c r="L68" s="270"/>
      <c r="M68" s="270"/>
      <c r="N68" s="270"/>
      <c r="O68" s="270"/>
    </row>
    <row r="69" spans="1:22" s="165" customFormat="1" ht="12.75" customHeight="1" x14ac:dyDescent="0.25">
      <c r="A69" s="271"/>
      <c r="B69" s="271"/>
      <c r="C69" s="271"/>
      <c r="D69" s="61"/>
      <c r="E69" s="159"/>
      <c r="F69" s="272"/>
      <c r="G69" s="273"/>
      <c r="H69" s="268"/>
      <c r="I69" s="268"/>
      <c r="J69" s="268"/>
      <c r="K69" s="268"/>
      <c r="L69" s="160"/>
      <c r="M69" s="268"/>
      <c r="N69" s="268"/>
      <c r="O69" s="268"/>
      <c r="P69" s="268"/>
      <c r="Q69" s="160"/>
      <c r="R69" s="160"/>
      <c r="S69" s="269"/>
      <c r="T69" s="59"/>
      <c r="U69" s="60"/>
      <c r="V69" s="61"/>
    </row>
    <row r="70" spans="1:22" s="165" customFormat="1" x14ac:dyDescent="0.25">
      <c r="A70" s="271"/>
      <c r="B70" s="271"/>
      <c r="C70" s="271"/>
      <c r="D70" s="61"/>
      <c r="E70" s="159"/>
      <c r="F70" s="272"/>
      <c r="G70" s="273"/>
      <c r="H70" s="161"/>
      <c r="I70" s="160"/>
      <c r="J70" s="161"/>
      <c r="K70" s="160"/>
      <c r="L70" s="160"/>
      <c r="M70" s="161"/>
      <c r="N70" s="162"/>
      <c r="O70" s="161"/>
      <c r="P70" s="160"/>
      <c r="Q70" s="160"/>
      <c r="R70" s="160"/>
      <c r="S70" s="269"/>
      <c r="U70" s="60"/>
      <c r="V70" s="61"/>
    </row>
    <row r="71" spans="1:22" s="165" customFormat="1" ht="13.05" customHeight="1" x14ac:dyDescent="0.25">
      <c r="A71" s="59"/>
      <c r="B71" s="146"/>
      <c r="C71" s="147"/>
      <c r="D71" s="148"/>
      <c r="E71" s="148"/>
      <c r="F71" s="149"/>
      <c r="G71" s="63"/>
      <c r="H71" s="150"/>
      <c r="I71" s="151"/>
      <c r="J71" s="150"/>
      <c r="K71" s="151"/>
      <c r="L71" s="163"/>
      <c r="M71" s="152"/>
      <c r="N71" s="153"/>
      <c r="O71" s="150"/>
      <c r="P71" s="151"/>
      <c r="Q71" s="163"/>
      <c r="R71" s="164"/>
      <c r="S71" s="156"/>
      <c r="T71" s="63"/>
      <c r="U71" s="63"/>
      <c r="V71" s="63"/>
    </row>
  </sheetData>
  <mergeCells count="132">
    <mergeCell ref="A40:A41"/>
    <mergeCell ref="O49:P49"/>
    <mergeCell ref="S55:S56"/>
    <mergeCell ref="A60:O60"/>
    <mergeCell ref="M61:N61"/>
    <mergeCell ref="O61:P61"/>
    <mergeCell ref="S61:S62"/>
    <mergeCell ref="B55:B56"/>
    <mergeCell ref="C55:C56"/>
    <mergeCell ref="F55:F56"/>
    <mergeCell ref="G55:G56"/>
    <mergeCell ref="A54:O54"/>
    <mergeCell ref="A55:A56"/>
    <mergeCell ref="B61:B62"/>
    <mergeCell ref="C61:C62"/>
    <mergeCell ref="F61:F62"/>
    <mergeCell ref="G61:G62"/>
    <mergeCell ref="H61:I61"/>
    <mergeCell ref="J61:K61"/>
    <mergeCell ref="S2:S3"/>
    <mergeCell ref="O36:P36"/>
    <mergeCell ref="S36:S37"/>
    <mergeCell ref="B40:B41"/>
    <mergeCell ref="C40:C41"/>
    <mergeCell ref="F40:F41"/>
    <mergeCell ref="G40:G41"/>
    <mergeCell ref="H40:I40"/>
    <mergeCell ref="J40:K40"/>
    <mergeCell ref="M40:N40"/>
    <mergeCell ref="O2:P2"/>
    <mergeCell ref="S11:S12"/>
    <mergeCell ref="S28:S29"/>
    <mergeCell ref="A31:O31"/>
    <mergeCell ref="A32:A33"/>
    <mergeCell ref="B32:B33"/>
    <mergeCell ref="C32:C33"/>
    <mergeCell ref="F32:F33"/>
    <mergeCell ref="G32:G33"/>
    <mergeCell ref="H32:I32"/>
    <mergeCell ref="J32:K32"/>
    <mergeCell ref="M32:N32"/>
    <mergeCell ref="O32:P32"/>
    <mergeCell ref="S32:S33"/>
    <mergeCell ref="A1:O1"/>
    <mergeCell ref="A2:A3"/>
    <mergeCell ref="B2:B3"/>
    <mergeCell ref="C2:C3"/>
    <mergeCell ref="F2:F3"/>
    <mergeCell ref="G2:G3"/>
    <mergeCell ref="O40:P40"/>
    <mergeCell ref="M36:N36"/>
    <mergeCell ref="J2:K2"/>
    <mergeCell ref="G11:G12"/>
    <mergeCell ref="H11:I11"/>
    <mergeCell ref="J11:K11"/>
    <mergeCell ref="M11:N11"/>
    <mergeCell ref="O11:P11"/>
    <mergeCell ref="A27:O27"/>
    <mergeCell ref="A28:A29"/>
    <mergeCell ref="B28:B29"/>
    <mergeCell ref="C28:C29"/>
    <mergeCell ref="F28:F29"/>
    <mergeCell ref="G28:G29"/>
    <mergeCell ref="H28:I28"/>
    <mergeCell ref="J28:K28"/>
    <mergeCell ref="M28:N28"/>
    <mergeCell ref="O28:P28"/>
    <mergeCell ref="M2:N2"/>
    <mergeCell ref="H55:I55"/>
    <mergeCell ref="J55:K55"/>
    <mergeCell ref="J44:K44"/>
    <mergeCell ref="M55:N55"/>
    <mergeCell ref="A39:O39"/>
    <mergeCell ref="H36:I36"/>
    <mergeCell ref="H2:I2"/>
    <mergeCell ref="B65:B66"/>
    <mergeCell ref="C65:C66"/>
    <mergeCell ref="F65:F66"/>
    <mergeCell ref="G65:G66"/>
    <mergeCell ref="A64:O64"/>
    <mergeCell ref="C36:C37"/>
    <mergeCell ref="F36:F37"/>
    <mergeCell ref="J36:K36"/>
    <mergeCell ref="O55:P55"/>
    <mergeCell ref="A10:O10"/>
    <mergeCell ref="A11:A12"/>
    <mergeCell ref="B11:B12"/>
    <mergeCell ref="C11:C12"/>
    <mergeCell ref="F11:F12"/>
    <mergeCell ref="A61:A62"/>
    <mergeCell ref="A43:O43"/>
    <mergeCell ref="O69:P69"/>
    <mergeCell ref="M65:N65"/>
    <mergeCell ref="H65:I65"/>
    <mergeCell ref="S69:S70"/>
    <mergeCell ref="O65:P65"/>
    <mergeCell ref="S65:S66"/>
    <mergeCell ref="A68:O68"/>
    <mergeCell ref="A69:A70"/>
    <mergeCell ref="B69:B70"/>
    <mergeCell ref="C69:C70"/>
    <mergeCell ref="F69:F70"/>
    <mergeCell ref="A65:A66"/>
    <mergeCell ref="G69:G70"/>
    <mergeCell ref="H69:I69"/>
    <mergeCell ref="J69:K69"/>
    <mergeCell ref="M69:N69"/>
    <mergeCell ref="J65:K65"/>
    <mergeCell ref="A35:O35"/>
    <mergeCell ref="O44:P44"/>
    <mergeCell ref="A36:A37"/>
    <mergeCell ref="B36:B37"/>
    <mergeCell ref="M44:N44"/>
    <mergeCell ref="G36:G37"/>
    <mergeCell ref="S49:S50"/>
    <mergeCell ref="A48:O48"/>
    <mergeCell ref="A49:A50"/>
    <mergeCell ref="B49:B50"/>
    <mergeCell ref="C49:C50"/>
    <mergeCell ref="F49:F50"/>
    <mergeCell ref="G49:G50"/>
    <mergeCell ref="H49:I49"/>
    <mergeCell ref="J49:K49"/>
    <mergeCell ref="S40:S41"/>
    <mergeCell ref="S44:S45"/>
    <mergeCell ref="A44:A45"/>
    <mergeCell ref="B44:B45"/>
    <mergeCell ref="C44:C45"/>
    <mergeCell ref="F44:F45"/>
    <mergeCell ref="G44:G45"/>
    <mergeCell ref="H44:I44"/>
    <mergeCell ref="M49:N49"/>
  </mergeCells>
  <phoneticPr fontId="27" type="noConversion"/>
  <pageMargins left="0.70866141732283472" right="0.70866141732283472" top="0.55118110236220474" bottom="0.55118110236220474" header="0.51181102362204722" footer="0.51181102362204722"/>
  <pageSetup paperSize="9" scale="68" firstPageNumber="0" orientation="landscape" horizontalDpi="300" verticalDpi="300" r:id="rId1"/>
  <headerFooter alignWithMargins="0"/>
  <rowBreaks count="1" manualBreakCount="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10" zoomScale="200" workbookViewId="0">
      <selection activeCell="E11" sqref="E11"/>
    </sheetView>
  </sheetViews>
  <sheetFormatPr defaultRowHeight="13.2" x14ac:dyDescent="0.25"/>
  <cols>
    <col min="1" max="1" width="5.44140625" customWidth="1"/>
    <col min="2" max="2" width="3.77734375" customWidth="1"/>
    <col min="3" max="3" width="3.77734375" style="67" customWidth="1"/>
    <col min="4" max="4" width="4.21875" style="67" customWidth="1"/>
    <col min="5" max="5" width="4.44140625" customWidth="1"/>
  </cols>
  <sheetData>
    <row r="1" spans="1:6" x14ac:dyDescent="0.25">
      <c r="A1" s="274" t="s">
        <v>81</v>
      </c>
      <c r="B1" s="274"/>
      <c r="C1" s="274"/>
      <c r="D1" s="1"/>
      <c r="E1" s="274" t="s">
        <v>82</v>
      </c>
      <c r="F1" s="274"/>
    </row>
    <row r="2" spans="1:6" x14ac:dyDescent="0.25">
      <c r="A2">
        <v>240</v>
      </c>
      <c r="B2" t="s">
        <v>83</v>
      </c>
      <c r="C2" s="67">
        <v>247</v>
      </c>
      <c r="D2" s="67" t="s">
        <v>84</v>
      </c>
      <c r="E2">
        <v>1</v>
      </c>
      <c r="F2" t="s">
        <v>85</v>
      </c>
    </row>
    <row r="3" spans="1:6" x14ac:dyDescent="0.25">
      <c r="A3">
        <v>248</v>
      </c>
      <c r="B3" t="s">
        <v>83</v>
      </c>
      <c r="C3" s="67">
        <v>255</v>
      </c>
      <c r="E3">
        <v>2</v>
      </c>
      <c r="F3" t="s">
        <v>85</v>
      </c>
    </row>
    <row r="4" spans="1:6" x14ac:dyDescent="0.25">
      <c r="A4">
        <v>256</v>
      </c>
      <c r="B4" t="s">
        <v>83</v>
      </c>
      <c r="C4" s="67">
        <v>263</v>
      </c>
      <c r="E4">
        <v>3</v>
      </c>
      <c r="F4" t="s">
        <v>85</v>
      </c>
    </row>
    <row r="5" spans="1:6" x14ac:dyDescent="0.25">
      <c r="A5">
        <v>264</v>
      </c>
      <c r="B5" t="s">
        <v>83</v>
      </c>
      <c r="C5" s="67">
        <v>271</v>
      </c>
      <c r="E5">
        <v>4</v>
      </c>
      <c r="F5" t="s">
        <v>85</v>
      </c>
    </row>
    <row r="6" spans="1:6" x14ac:dyDescent="0.25">
      <c r="A6">
        <v>272</v>
      </c>
      <c r="B6" t="s">
        <v>83</v>
      </c>
      <c r="C6" s="67">
        <v>279</v>
      </c>
      <c r="E6">
        <v>5</v>
      </c>
      <c r="F6" t="s">
        <v>85</v>
      </c>
    </row>
    <row r="7" spans="1:6" x14ac:dyDescent="0.25">
      <c r="A7">
        <v>280</v>
      </c>
      <c r="B7" t="s">
        <v>83</v>
      </c>
      <c r="C7" s="67">
        <v>287</v>
      </c>
      <c r="E7">
        <v>6</v>
      </c>
      <c r="F7" t="s">
        <v>85</v>
      </c>
    </row>
    <row r="8" spans="1:6" x14ac:dyDescent="0.25">
      <c r="A8">
        <v>288</v>
      </c>
      <c r="B8" t="s">
        <v>83</v>
      </c>
      <c r="C8" s="67">
        <v>295</v>
      </c>
      <c r="E8">
        <v>7</v>
      </c>
      <c r="F8" t="s">
        <v>85</v>
      </c>
    </row>
    <row r="9" spans="1:6" x14ac:dyDescent="0.25">
      <c r="A9">
        <v>296</v>
      </c>
      <c r="B9" t="s">
        <v>83</v>
      </c>
      <c r="C9" s="67">
        <v>303</v>
      </c>
      <c r="E9">
        <v>8</v>
      </c>
      <c r="F9" t="s">
        <v>85</v>
      </c>
    </row>
    <row r="10" spans="1:6" x14ac:dyDescent="0.25">
      <c r="A10">
        <v>304</v>
      </c>
      <c r="B10" t="s">
        <v>83</v>
      </c>
      <c r="C10" s="67">
        <v>311</v>
      </c>
      <c r="E10">
        <v>9</v>
      </c>
      <c r="F10" t="s">
        <v>85</v>
      </c>
    </row>
    <row r="11" spans="1:6" x14ac:dyDescent="0.25">
      <c r="A11">
        <v>312</v>
      </c>
      <c r="B11" t="s">
        <v>83</v>
      </c>
      <c r="C11" s="67">
        <v>319</v>
      </c>
      <c r="E11">
        <v>10</v>
      </c>
      <c r="F11" t="s">
        <v>85</v>
      </c>
    </row>
    <row r="12" spans="1:6" x14ac:dyDescent="0.25">
      <c r="A12">
        <v>320</v>
      </c>
      <c r="B12" t="s">
        <v>83</v>
      </c>
      <c r="C12" s="67">
        <v>327</v>
      </c>
      <c r="E12">
        <v>11</v>
      </c>
      <c r="F12" t="s">
        <v>85</v>
      </c>
    </row>
    <row r="13" spans="1:6" x14ac:dyDescent="0.25">
      <c r="A13">
        <v>328</v>
      </c>
      <c r="B13" t="s">
        <v>83</v>
      </c>
      <c r="C13" s="67">
        <v>335</v>
      </c>
      <c r="E13">
        <v>12</v>
      </c>
      <c r="F13" t="s">
        <v>85</v>
      </c>
    </row>
    <row r="14" spans="1:6" x14ac:dyDescent="0.25">
      <c r="A14">
        <v>336</v>
      </c>
      <c r="B14" t="s">
        <v>83</v>
      </c>
      <c r="C14" s="67">
        <v>343</v>
      </c>
      <c r="E14">
        <v>13</v>
      </c>
      <c r="F14" t="s">
        <v>85</v>
      </c>
    </row>
    <row r="15" spans="1:6" x14ac:dyDescent="0.25">
      <c r="A15">
        <v>344</v>
      </c>
      <c r="B15" t="s">
        <v>83</v>
      </c>
      <c r="C15" s="67">
        <v>351</v>
      </c>
      <c r="E15">
        <v>14</v>
      </c>
      <c r="F15" t="s">
        <v>85</v>
      </c>
    </row>
    <row r="16" spans="1:6" x14ac:dyDescent="0.25">
      <c r="A16">
        <v>352</v>
      </c>
      <c r="B16" t="s">
        <v>83</v>
      </c>
      <c r="C16" s="67">
        <v>359</v>
      </c>
      <c r="E16">
        <v>15</v>
      </c>
      <c r="F16" t="s">
        <v>85</v>
      </c>
    </row>
    <row r="17" spans="1:6" x14ac:dyDescent="0.25">
      <c r="A17">
        <v>360</v>
      </c>
      <c r="B17" t="s">
        <v>83</v>
      </c>
      <c r="C17" s="67">
        <v>367</v>
      </c>
      <c r="E17">
        <v>16</v>
      </c>
      <c r="F17" t="s">
        <v>85</v>
      </c>
    </row>
    <row r="18" spans="1:6" x14ac:dyDescent="0.25">
      <c r="A18">
        <v>368</v>
      </c>
      <c r="B18" t="s">
        <v>83</v>
      </c>
      <c r="C18" s="67">
        <v>375</v>
      </c>
      <c r="E18">
        <v>17</v>
      </c>
      <c r="F18" t="s">
        <v>85</v>
      </c>
    </row>
    <row r="19" spans="1:6" x14ac:dyDescent="0.25">
      <c r="A19">
        <v>376</v>
      </c>
      <c r="B19" t="s">
        <v>83</v>
      </c>
      <c r="C19" s="67">
        <v>383</v>
      </c>
      <c r="E19">
        <v>18</v>
      </c>
      <c r="F19" t="s">
        <v>85</v>
      </c>
    </row>
    <row r="20" spans="1:6" x14ac:dyDescent="0.25">
      <c r="A20">
        <v>384</v>
      </c>
      <c r="B20" t="s">
        <v>83</v>
      </c>
      <c r="C20" s="67">
        <v>391</v>
      </c>
      <c r="E20">
        <v>19</v>
      </c>
      <c r="F20" t="s">
        <v>85</v>
      </c>
    </row>
    <row r="21" spans="1:6" x14ac:dyDescent="0.25">
      <c r="A21">
        <v>392</v>
      </c>
      <c r="B21" t="s">
        <v>83</v>
      </c>
      <c r="C21" s="67">
        <v>399</v>
      </c>
      <c r="E21">
        <v>20</v>
      </c>
      <c r="F21" t="s">
        <v>85</v>
      </c>
    </row>
    <row r="22" spans="1:6" x14ac:dyDescent="0.25">
      <c r="A22">
        <v>400</v>
      </c>
      <c r="B22" t="s">
        <v>83</v>
      </c>
      <c r="C22" s="67">
        <v>407</v>
      </c>
      <c r="E22">
        <v>21</v>
      </c>
      <c r="F22" t="s">
        <v>85</v>
      </c>
    </row>
    <row r="23" spans="1:6" x14ac:dyDescent="0.25">
      <c r="A23">
        <v>408</v>
      </c>
      <c r="B23" t="s">
        <v>83</v>
      </c>
      <c r="C23" s="67">
        <v>415</v>
      </c>
      <c r="E23">
        <v>22</v>
      </c>
      <c r="F23" t="s">
        <v>85</v>
      </c>
    </row>
    <row r="24" spans="1:6" x14ac:dyDescent="0.25">
      <c r="A24">
        <v>416</v>
      </c>
      <c r="B24" t="s">
        <v>83</v>
      </c>
      <c r="C24" s="67">
        <v>423</v>
      </c>
      <c r="E24">
        <v>23</v>
      </c>
      <c r="F24" t="s">
        <v>85</v>
      </c>
    </row>
    <row r="25" spans="1:6" x14ac:dyDescent="0.25">
      <c r="A25">
        <v>424</v>
      </c>
      <c r="B25" t="s">
        <v>83</v>
      </c>
      <c r="C25" s="67">
        <v>431</v>
      </c>
      <c r="E25">
        <v>24</v>
      </c>
      <c r="F25" t="s">
        <v>85</v>
      </c>
    </row>
    <row r="26" spans="1:6" x14ac:dyDescent="0.25">
      <c r="A26">
        <v>432</v>
      </c>
      <c r="B26" t="s">
        <v>83</v>
      </c>
      <c r="C26" s="67">
        <v>439</v>
      </c>
      <c r="E26">
        <v>25</v>
      </c>
      <c r="F26" t="s">
        <v>85</v>
      </c>
    </row>
    <row r="27" spans="1:6" x14ac:dyDescent="0.25">
      <c r="A27">
        <v>440</v>
      </c>
      <c r="B27" t="s">
        <v>83</v>
      </c>
      <c r="C27" s="67">
        <v>447</v>
      </c>
      <c r="E27">
        <v>26</v>
      </c>
      <c r="F27" t="s">
        <v>85</v>
      </c>
    </row>
    <row r="28" spans="1:6" x14ac:dyDescent="0.25">
      <c r="A28">
        <v>448</v>
      </c>
      <c r="B28" t="s">
        <v>83</v>
      </c>
      <c r="C28" s="67">
        <v>455</v>
      </c>
      <c r="E28">
        <v>27</v>
      </c>
      <c r="F28" t="s">
        <v>85</v>
      </c>
    </row>
    <row r="29" spans="1:6" x14ac:dyDescent="0.25">
      <c r="A29">
        <v>456</v>
      </c>
      <c r="B29" t="s">
        <v>83</v>
      </c>
      <c r="C29" s="67">
        <v>463</v>
      </c>
      <c r="E29">
        <v>28</v>
      </c>
      <c r="F29" t="s">
        <v>85</v>
      </c>
    </row>
    <row r="30" spans="1:6" x14ac:dyDescent="0.25">
      <c r="A30">
        <v>464</v>
      </c>
      <c r="B30" t="s">
        <v>83</v>
      </c>
      <c r="C30" s="67">
        <v>471</v>
      </c>
      <c r="E30">
        <v>29</v>
      </c>
      <c r="F30" t="s">
        <v>85</v>
      </c>
    </row>
    <row r="31" spans="1:6" x14ac:dyDescent="0.25">
      <c r="A31">
        <v>472</v>
      </c>
      <c r="B31" t="s">
        <v>83</v>
      </c>
      <c r="C31" s="67">
        <v>479</v>
      </c>
      <c r="E31">
        <v>30</v>
      </c>
      <c r="F31" t="s">
        <v>85</v>
      </c>
    </row>
    <row r="32" spans="1:6" x14ac:dyDescent="0.25">
      <c r="A32">
        <v>480</v>
      </c>
      <c r="B32" t="s">
        <v>83</v>
      </c>
      <c r="C32" s="67">
        <v>487</v>
      </c>
      <c r="E32">
        <v>31</v>
      </c>
      <c r="F32" t="s">
        <v>85</v>
      </c>
    </row>
    <row r="33" spans="1:6" x14ac:dyDescent="0.25">
      <c r="A33">
        <v>488</v>
      </c>
      <c r="B33" t="s">
        <v>83</v>
      </c>
      <c r="C33" s="67">
        <v>495</v>
      </c>
      <c r="E33">
        <v>32</v>
      </c>
      <c r="F33" t="s">
        <v>85</v>
      </c>
    </row>
    <row r="34" spans="1:6" x14ac:dyDescent="0.25">
      <c r="A34">
        <v>496</v>
      </c>
      <c r="B34" t="s">
        <v>83</v>
      </c>
      <c r="C34" s="67">
        <v>503</v>
      </c>
      <c r="E34">
        <v>33</v>
      </c>
      <c r="F34" t="s">
        <v>85</v>
      </c>
    </row>
    <row r="35" spans="1:6" x14ac:dyDescent="0.25">
      <c r="A35">
        <v>504</v>
      </c>
      <c r="B35" t="s">
        <v>83</v>
      </c>
      <c r="C35" s="67">
        <v>511</v>
      </c>
      <c r="E35">
        <v>34</v>
      </c>
      <c r="F35" t="s">
        <v>85</v>
      </c>
    </row>
    <row r="36" spans="1:6" x14ac:dyDescent="0.25">
      <c r="A36">
        <v>512</v>
      </c>
      <c r="B36" t="s">
        <v>83</v>
      </c>
      <c r="C36" s="67">
        <v>520</v>
      </c>
      <c r="E36">
        <v>35</v>
      </c>
      <c r="F36" t="s">
        <v>85</v>
      </c>
    </row>
  </sheetData>
  <mergeCells count="2">
    <mergeCell ref="A1:C1"/>
    <mergeCell ref="E1:F1"/>
  </mergeCells>
  <phoneticPr fontId="27" type="noConversion"/>
  <pageMargins left="0.75" right="0.75" top="1" bottom="1" header="0.51180555555555562" footer="0.51180555555555562"/>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9</vt:i4>
      </vt:variant>
      <vt:variant>
        <vt:lpstr>Névvel ellátott tartományok</vt:lpstr>
      </vt:variant>
      <vt:variant>
        <vt:i4>7</vt:i4>
      </vt:variant>
    </vt:vector>
  </HeadingPairs>
  <TitlesOfParts>
    <vt:vector size="16" baseType="lpstr">
      <vt:lpstr>Munka1</vt:lpstr>
      <vt:lpstr>Nevezési lista</vt:lpstr>
      <vt:lpstr>Értékelés</vt:lpstr>
      <vt:lpstr>Domsik férfi</vt:lpstr>
      <vt:lpstr>Domsik női</vt:lpstr>
      <vt:lpstr>ÖTE férfi</vt:lpstr>
      <vt:lpstr>ÖTE férfi kp</vt:lpstr>
      <vt:lpstr>Egyben</vt:lpstr>
      <vt:lpstr>Korpont táblázat</vt:lpstr>
      <vt:lpstr>CSOPORT</vt:lpstr>
      <vt:lpstr>KOROSZTÁLY</vt:lpstr>
      <vt:lpstr>MEGYE</vt:lpstr>
      <vt:lpstr>Értékelés!Nyomtatási_cím</vt:lpstr>
      <vt:lpstr>Egyben!Nyomtatási_terület</vt:lpstr>
      <vt:lpstr>Értékelés!Nyomtatási_terület</vt:lpstr>
      <vt:lpstr>ÖSSZETÉTEL</vt:lpstr>
    </vt:vector>
  </TitlesOfParts>
  <Company>Tm.Katasztrófavédelmi Igazgatóság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daroczy</dc:creator>
  <cp:lastModifiedBy>Ildikó</cp:lastModifiedBy>
  <cp:lastPrinted>2017-04-10T12:51:33Z</cp:lastPrinted>
  <dcterms:created xsi:type="dcterms:W3CDTF">2011-06-15T18:34:10Z</dcterms:created>
  <dcterms:modified xsi:type="dcterms:W3CDTF">2017-06-26T11:34:57Z</dcterms:modified>
</cp:coreProperties>
</file>